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sara.isufi\Desktop\Detyrimet e prapambetura\2026\Det. prapamb 9M 2026\Det. prapamb 9M 2026 perfund\"/>
    </mc:Choice>
  </mc:AlternateContent>
  <xr:revisionPtr revIDLastSave="0" documentId="13_ncr:1_{3824D7AF-3AFC-4A35-9D9B-E1FCC276A7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pas institucioneve" sheetId="2" r:id="rId1"/>
  </sheets>
  <definedNames>
    <definedName name="_xlnm._FilterDatabase" localSheetId="0" hidden="1">'Sipas institucioneve'!$B$25:$O$25</definedName>
    <definedName name="_xlnm.Print_Area" localSheetId="0">'Sipas institucioneve'!$A$2:$O$113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0" i="2" l="1"/>
  <c r="D110" i="2"/>
  <c r="E110" i="2"/>
  <c r="F110" i="2"/>
  <c r="G110" i="2"/>
  <c r="H110" i="2"/>
  <c r="I110" i="2"/>
  <c r="J110" i="2"/>
  <c r="K110" i="2"/>
  <c r="L110" i="2"/>
  <c r="M110" i="2"/>
  <c r="C110" i="2"/>
  <c r="N107" i="2"/>
  <c r="N108" i="2"/>
  <c r="N103" i="2"/>
  <c r="N102" i="2"/>
  <c r="D102" i="2"/>
  <c r="E102" i="2"/>
  <c r="F102" i="2"/>
  <c r="G102" i="2"/>
  <c r="H102" i="2"/>
  <c r="I102" i="2"/>
  <c r="J102" i="2"/>
  <c r="K102" i="2"/>
  <c r="L102" i="2"/>
  <c r="M102" i="2"/>
  <c r="C102" i="2"/>
  <c r="C93" i="2"/>
  <c r="N93" i="2"/>
  <c r="D93" i="2"/>
  <c r="E93" i="2"/>
  <c r="F93" i="2"/>
  <c r="G93" i="2"/>
  <c r="H93" i="2"/>
  <c r="I93" i="2"/>
  <c r="J93" i="2"/>
  <c r="K93" i="2"/>
  <c r="L93" i="2"/>
  <c r="M93" i="2"/>
  <c r="N84" i="2"/>
  <c r="N104" i="2"/>
  <c r="N105" i="2"/>
  <c r="N95" i="2"/>
  <c r="N96" i="2"/>
  <c r="N83" i="2"/>
  <c r="N81" i="2"/>
  <c r="N80" i="2"/>
  <c r="N49" i="2"/>
  <c r="N106" i="2"/>
  <c r="N111" i="2"/>
  <c r="N27" i="2"/>
  <c r="N34" i="2"/>
  <c r="N30" i="2"/>
  <c r="N29" i="2"/>
  <c r="N32" i="2"/>
  <c r="N37" i="2"/>
  <c r="N31" i="2"/>
  <c r="N33" i="2"/>
  <c r="N38" i="2"/>
  <c r="N40" i="2"/>
  <c r="N39" i="2"/>
  <c r="N41" i="2"/>
  <c r="N36" i="2"/>
  <c r="N45" i="2"/>
  <c r="N28" i="2"/>
  <c r="N56" i="2"/>
  <c r="N61" i="2"/>
  <c r="N79" i="2"/>
  <c r="N46" i="2"/>
  <c r="N57" i="2"/>
  <c r="N47" i="2"/>
  <c r="N68" i="2"/>
  <c r="N55" i="2"/>
  <c r="N43" i="2"/>
  <c r="N35" i="2"/>
  <c r="N59" i="2"/>
  <c r="N52" i="2"/>
  <c r="N48" i="2"/>
  <c r="N44" i="2"/>
  <c r="N54" i="2"/>
  <c r="N58" i="2"/>
  <c r="N62" i="2"/>
  <c r="N66" i="2"/>
  <c r="N51" i="2"/>
  <c r="N60" i="2"/>
  <c r="N76" i="2"/>
  <c r="N50" i="2"/>
  <c r="N65" i="2"/>
  <c r="N64" i="2"/>
  <c r="N63" i="2"/>
  <c r="N53" i="2"/>
  <c r="N71" i="2"/>
  <c r="N67" i="2"/>
  <c r="N69" i="2"/>
  <c r="N70" i="2"/>
  <c r="N72" i="2"/>
  <c r="N75" i="2"/>
  <c r="N73" i="2"/>
  <c r="N74" i="2"/>
  <c r="N78" i="2"/>
  <c r="N77" i="2"/>
  <c r="N82" i="2"/>
  <c r="N42" i="2"/>
  <c r="N26" i="2"/>
  <c r="N25" i="2" l="1"/>
  <c r="N19" i="2"/>
  <c r="C25" i="2"/>
  <c r="N97" i="2"/>
  <c r="N98" i="2"/>
  <c r="N99" i="2"/>
  <c r="N100" i="2"/>
  <c r="N94" i="2"/>
  <c r="N8" i="2"/>
  <c r="N91" i="2" l="1"/>
  <c r="N7" i="2"/>
  <c r="N9" i="2"/>
  <c r="N18" i="2"/>
  <c r="N11" i="2"/>
  <c r="N13" i="2"/>
  <c r="N12" i="2"/>
  <c r="N14" i="2"/>
  <c r="N16" i="2"/>
  <c r="N15" i="2"/>
  <c r="N17" i="2"/>
  <c r="N10" i="2"/>
  <c r="N20" i="2"/>
  <c r="G91" i="2"/>
  <c r="H91" i="2"/>
  <c r="C91" i="2"/>
  <c r="D91" i="2"/>
  <c r="I91" i="2"/>
  <c r="K91" i="2"/>
  <c r="L91" i="2"/>
  <c r="N6" i="2" l="1"/>
  <c r="E91" i="2"/>
  <c r="F91" i="2"/>
  <c r="J91" i="2"/>
  <c r="M91" i="2"/>
  <c r="M6" i="2" l="1"/>
  <c r="C6" i="2"/>
  <c r="D6" i="2"/>
  <c r="K6" i="2"/>
  <c r="E6" i="2"/>
  <c r="H6" i="2"/>
  <c r="F6" i="2"/>
  <c r="G6" i="2"/>
  <c r="I6" i="2"/>
  <c r="L6" i="2"/>
  <c r="J6" i="2"/>
  <c r="D25" i="2"/>
  <c r="H25" i="2"/>
  <c r="E25" i="2"/>
  <c r="F25" i="2"/>
  <c r="J25" i="2"/>
  <c r="M25" i="2"/>
  <c r="I25" i="2"/>
  <c r="K25" i="2"/>
  <c r="L25" i="2"/>
</calcChain>
</file>

<file path=xl/sharedStrings.xml><?xml version="1.0" encoding="utf-8"?>
<sst xmlns="http://schemas.openxmlformats.org/spreadsheetml/2006/main" count="233" uniqueCount="199">
  <si>
    <t>Investime</t>
  </si>
  <si>
    <t>Rimbursim i TVSH</t>
  </si>
  <si>
    <t>Mallra</t>
  </si>
  <si>
    <t>Vendime Gjyqësore</t>
  </si>
  <si>
    <t>Shërbime</t>
  </si>
  <si>
    <t>Mirëmbajtje</t>
  </si>
  <si>
    <t>Sigurime Shoqërore</t>
  </si>
  <si>
    <t>Sigurime Shëndetësore</t>
  </si>
  <si>
    <t>Të Ardhura Personale</t>
  </si>
  <si>
    <t>Tatime të Tjera</t>
  </si>
  <si>
    <t>Total</t>
  </si>
  <si>
    <t>The Agricultural University of Tirana</t>
  </si>
  <si>
    <t>TOTAL (milion ALL)</t>
  </si>
  <si>
    <t>Ujësjellës Kanalizime Vau i Dejës</t>
  </si>
  <si>
    <t>Sh.A. Ujësjellës-Kanalizime Rrëshen</t>
  </si>
  <si>
    <t>Sh.A. Ujësjellës-Kanalizime Krujë</t>
  </si>
  <si>
    <t>Tirana Water Supply and Sewage (JSC)</t>
  </si>
  <si>
    <t>Sh.A. Ujësjellës-Kanalizime Tiranë</t>
  </si>
  <si>
    <t>TOTAL</t>
  </si>
  <si>
    <t>Qarku Korçë</t>
  </si>
  <si>
    <t xml:space="preserve">Municipality of  Kolonjë  </t>
  </si>
  <si>
    <t>Bashkia Kolonjë</t>
  </si>
  <si>
    <t xml:space="preserve">Qarku Vlorë </t>
  </si>
  <si>
    <t>Bashkia Vau-Dejës</t>
  </si>
  <si>
    <t>Bashkia Bulqizë</t>
  </si>
  <si>
    <t xml:space="preserve">Municipality of  Sarandë  </t>
  </si>
  <si>
    <t>Bashkia Sarandë</t>
  </si>
  <si>
    <t xml:space="preserve">Municipality of  Has  </t>
  </si>
  <si>
    <t>Bashkia Has</t>
  </si>
  <si>
    <t xml:space="preserve">Municipality of  Mallakastër  </t>
  </si>
  <si>
    <t>Bashkia Mallakastër</t>
  </si>
  <si>
    <t xml:space="preserve">Municipality of  Maliq  </t>
  </si>
  <si>
    <t>Bashkia Maliq</t>
  </si>
  <si>
    <t xml:space="preserve">Municipality of  Gramsh  </t>
  </si>
  <si>
    <t>Bashkia Gramsh</t>
  </si>
  <si>
    <t xml:space="preserve">Municipality of  Memaliaj  </t>
  </si>
  <si>
    <t>Bashkia Memaliaj</t>
  </si>
  <si>
    <t xml:space="preserve">Municipality of  Konispol  </t>
  </si>
  <si>
    <t>Bashkia Konispol</t>
  </si>
  <si>
    <t xml:space="preserve">Municipality of  Skrapar  </t>
  </si>
  <si>
    <t>Bashkia Skrapar</t>
  </si>
  <si>
    <t xml:space="preserve">Municipality of  Mat  </t>
  </si>
  <si>
    <t>Bashkia Mat</t>
  </si>
  <si>
    <t xml:space="preserve">Municipality of  Klos  </t>
  </si>
  <si>
    <t>Bashkia Klos</t>
  </si>
  <si>
    <t xml:space="preserve">Municipality of  Tepelenë  </t>
  </si>
  <si>
    <t>Bashkia Tepelenë</t>
  </si>
  <si>
    <t xml:space="preserve">Municipality of  Himarë  </t>
  </si>
  <si>
    <t>Bashkia Himarë</t>
  </si>
  <si>
    <t xml:space="preserve">Municipality of  Krujë  </t>
  </si>
  <si>
    <t>Bashkia Krujë</t>
  </si>
  <si>
    <t xml:space="preserve">Municipality of  Libohovë  </t>
  </si>
  <si>
    <t>Bashkia Libohovë</t>
  </si>
  <si>
    <t xml:space="preserve">Municipality of  Mirditë  </t>
  </si>
  <si>
    <t>Bashkia Mirditë</t>
  </si>
  <si>
    <t xml:space="preserve">Municipality of  Finiq  </t>
  </si>
  <si>
    <t>Bashkia Finiq</t>
  </si>
  <si>
    <t xml:space="preserve">Municipality of  Lushnjë  </t>
  </si>
  <si>
    <t>Bashkia Lushnjë</t>
  </si>
  <si>
    <t xml:space="preserve">Municipality of  Berat  </t>
  </si>
  <si>
    <t>Bashkia Berat</t>
  </si>
  <si>
    <t xml:space="preserve">Municipality of  Divjakë  </t>
  </si>
  <si>
    <t>Bashkia Divjakë</t>
  </si>
  <si>
    <t xml:space="preserve">Municipality of  Pukë  </t>
  </si>
  <si>
    <t>Bashkia Pukë</t>
  </si>
  <si>
    <t xml:space="preserve">District of  Berat  </t>
  </si>
  <si>
    <t>Qarku Berat</t>
  </si>
  <si>
    <t xml:space="preserve">Municipality of  Poliçan  </t>
  </si>
  <si>
    <t>Bashkia Poliçan</t>
  </si>
  <si>
    <t xml:space="preserve">Municipality of  Belsh  </t>
  </si>
  <si>
    <t>Bashkia Belsh</t>
  </si>
  <si>
    <t xml:space="preserve">Municipality of  Përmet  </t>
  </si>
  <si>
    <t xml:space="preserve">Bashkia Përmet </t>
  </si>
  <si>
    <t xml:space="preserve">Municipality of  Delvinë  </t>
  </si>
  <si>
    <t>Bashkia Delvinë</t>
  </si>
  <si>
    <t xml:space="preserve">Municipality of  Elbasan  </t>
  </si>
  <si>
    <t>Bashkia Elbasan</t>
  </si>
  <si>
    <t>Qarku Durrës</t>
  </si>
  <si>
    <t xml:space="preserve">Municipality of  Selenicë  </t>
  </si>
  <si>
    <t>Bashkia Selenicë</t>
  </si>
  <si>
    <t xml:space="preserve">Municipality of  Roskovec  </t>
  </si>
  <si>
    <t>Bashkia Roskovec</t>
  </si>
  <si>
    <t xml:space="preserve">Municipality of  Kurbin  </t>
  </si>
  <si>
    <t>Bashkia Kurbin</t>
  </si>
  <si>
    <t xml:space="preserve">Municipality of  Tropojë  </t>
  </si>
  <si>
    <t>Bashkia Tropojë</t>
  </si>
  <si>
    <t xml:space="preserve">Municipality of  Rrogozhinë  </t>
  </si>
  <si>
    <t>Bashkia Rrogozhinë</t>
  </si>
  <si>
    <t xml:space="preserve">Municipality of  Kukës  </t>
  </si>
  <si>
    <t>Bashkia Kukës</t>
  </si>
  <si>
    <t xml:space="preserve">Municipality of  Lezhë  </t>
  </si>
  <si>
    <t>Bashkia Lezhë</t>
  </si>
  <si>
    <t xml:space="preserve">Municipality of  Peqin  </t>
  </si>
  <si>
    <t>Bashkia Peqin</t>
  </si>
  <si>
    <t xml:space="preserve">Municipality of  Durrës  </t>
  </si>
  <si>
    <t>Bashkia Durrës</t>
  </si>
  <si>
    <t xml:space="preserve">Municipality of  Vlorë  </t>
  </si>
  <si>
    <t>Bashkia Vlorë</t>
  </si>
  <si>
    <t xml:space="preserve">Municipality of  Fier  </t>
  </si>
  <si>
    <t>Bashkia Fier</t>
  </si>
  <si>
    <t xml:space="preserve">Municipality of  Devoll  </t>
  </si>
  <si>
    <t>Bashkia Devoll</t>
  </si>
  <si>
    <t xml:space="preserve">Municipality of  Pustec  </t>
  </si>
  <si>
    <t>Bashkia Pustec</t>
  </si>
  <si>
    <t>Municipality of  Dimal</t>
  </si>
  <si>
    <t>Bashkia Dimal</t>
  </si>
  <si>
    <t xml:space="preserve">Municipality of  Cërrik  </t>
  </si>
  <si>
    <t>Bashkia Cërrik</t>
  </si>
  <si>
    <t xml:space="preserve">Municipality of  Kuçove  </t>
  </si>
  <si>
    <t>Bashkia Kuçovë</t>
  </si>
  <si>
    <t xml:space="preserve">Municipality of  Kamëz  </t>
  </si>
  <si>
    <t>Bashkia Kamëz</t>
  </si>
  <si>
    <t>Bashkia Pogradec</t>
  </si>
  <si>
    <t xml:space="preserve">Municipality of  Dibër  </t>
  </si>
  <si>
    <t xml:space="preserve">Bashkia Dibër </t>
  </si>
  <si>
    <t xml:space="preserve">Municipality of  Vorë </t>
  </si>
  <si>
    <t>Bashkia Vorë</t>
  </si>
  <si>
    <t xml:space="preserve">Municipality of  Kavajë  </t>
  </si>
  <si>
    <t>Bashkia Kavajë</t>
  </si>
  <si>
    <t xml:space="preserve">Municipality of  Tiranë  </t>
  </si>
  <si>
    <t>Bashkia Tiranë</t>
  </si>
  <si>
    <t>Institucionet e Qeverisjes Vendore</t>
  </si>
  <si>
    <t>Ministry of Agriculture and Rural Development</t>
  </si>
  <si>
    <t xml:space="preserve">Ministria e Bujqësisë dhe Zhvillimit Rural </t>
  </si>
  <si>
    <t>Ministry of Justice</t>
  </si>
  <si>
    <t>Ministria e Drejtësisë</t>
  </si>
  <si>
    <t>Albanian Development Fund</t>
  </si>
  <si>
    <t>Fondi Shqiptar i Zhvillimit</t>
  </si>
  <si>
    <t>General Prosecutor's Office</t>
  </si>
  <si>
    <t>Prokuroria e Përgjithshme</t>
  </si>
  <si>
    <t>Other Government Institutions</t>
  </si>
  <si>
    <t>Institucione të tjera Qeveritare</t>
  </si>
  <si>
    <t>Ministry of Health and Social Protection</t>
  </si>
  <si>
    <t>Ministry of Defense</t>
  </si>
  <si>
    <t>Ministria e Mbrojtjes</t>
  </si>
  <si>
    <t>Ministry of Internal Affairs</t>
  </si>
  <si>
    <t>Ministry of Infrastructure and Energy</t>
  </si>
  <si>
    <t>Ministria e Infrastrukturës dhe Energjisë</t>
  </si>
  <si>
    <t xml:space="preserve">Institucionet e Qeverisjes Qendrore </t>
  </si>
  <si>
    <t>Detyrimet e prapambetura të gjeneruara nga moduli i SIFQ</t>
  </si>
  <si>
    <t>TOTAL (milionë LEK)</t>
  </si>
  <si>
    <t>Sub TOTAL (milionë LEK)</t>
  </si>
  <si>
    <t>Ministria e Financave</t>
  </si>
  <si>
    <t xml:space="preserve">Ministry of Finance </t>
  </si>
  <si>
    <t>Bashkia Librazhd</t>
  </si>
  <si>
    <t>Municipality of  Librazhd</t>
  </si>
  <si>
    <t>Të tjera*</t>
  </si>
  <si>
    <t>Municipality of  Pogradec</t>
  </si>
  <si>
    <t>Municipality of  Bulqizë</t>
  </si>
  <si>
    <t xml:space="preserve">District of  Durrës  </t>
  </si>
  <si>
    <t xml:space="preserve">Municipality of  Vau-Dejës  </t>
  </si>
  <si>
    <t>District of  Vlorë</t>
  </si>
  <si>
    <t>District of  Korçë</t>
  </si>
  <si>
    <t>Krujë Water Supply and Sewage (JSC)</t>
  </si>
  <si>
    <t>Rrëshen Water Supply and Sewage (JSC)</t>
  </si>
  <si>
    <t>Vau i Dejës Water Supply and Sewage (JSC)</t>
  </si>
  <si>
    <t>Bashkia Këlcyrë</t>
  </si>
  <si>
    <t>Ministria e Ekonomisë dhe Inovacionit</t>
  </si>
  <si>
    <t>Ministria e Arsimit</t>
  </si>
  <si>
    <t>Ministria e Turizmit, Kulturës dhe Sportit</t>
  </si>
  <si>
    <t>Ministria e Shëndetesisë dhe Mirëqenies Sociale</t>
  </si>
  <si>
    <t>Ministria e Punëve të Brendshme</t>
  </si>
  <si>
    <t>Ministria e Mjedisit</t>
  </si>
  <si>
    <t>Shoqëria Rajonale Ujësjellës Kanalizime Lushnjë</t>
  </si>
  <si>
    <t>Lushnjë Water Supply and Sewage (JSC)</t>
  </si>
  <si>
    <t>Municipality of  Këlcyrë</t>
  </si>
  <si>
    <t>Ministry of Environment</t>
  </si>
  <si>
    <t>*Në zërin detyrime të tjera përfshihen: Energjia elektrike, Paga, Shpronësime, Transferta për individët, Transferta për subjektet, të tjera.</t>
  </si>
  <si>
    <t>Stoku i detyrimeve të prapambetura sipas Institucioneve</t>
  </si>
  <si>
    <t xml:space="preserve">Fakulteti i Shkencave Mjekesore Teknike </t>
  </si>
  <si>
    <t>The Faculty of Technical Medical Sciences</t>
  </si>
  <si>
    <t>Detyrime të tjera (Ujësjellës-Kanalizime, Universitete, Njësi të tjera ekstrabuxhetore) të papërfshira në stokun e detyrimeve të Qeverisjes Qendrore dhe Qeverisjes Vendore, të gjeneruara nga moduli i SIFQ</t>
  </si>
  <si>
    <t>Universiteti Bujqësor Tiranë</t>
  </si>
  <si>
    <t>Universiteti i Arteve Tiranë</t>
  </si>
  <si>
    <t xml:space="preserve">Universiteti "A. Xhuvani" Elbasan </t>
  </si>
  <si>
    <t xml:space="preserve">Klubi i Futbollit Iliria Sh.A  </t>
  </si>
  <si>
    <t>Ministry of Education</t>
  </si>
  <si>
    <t>Ministry of Tourism, Culture and Sports</t>
  </si>
  <si>
    <t>Ministry of Economy and Innovation</t>
  </si>
  <si>
    <t>University of Arts</t>
  </si>
  <si>
    <t>University "A. Xhuvani" of Elbasan</t>
  </si>
  <si>
    <t>"Iliria" Football Club (JSC)</t>
  </si>
  <si>
    <t>Stoku i Detyrimeve deri në Shtator 2026</t>
  </si>
  <si>
    <t>Bashkia Shijak</t>
  </si>
  <si>
    <t>Bashkia Prrenjas</t>
  </si>
  <si>
    <t>Bashkia Dropull</t>
  </si>
  <si>
    <t>Shoqëria Rajonale Ujësjellës Kanalizime Dibër</t>
  </si>
  <si>
    <t>Shoqëria Rajonale Ujësjellës Kanalizime Vlorë</t>
  </si>
  <si>
    <t>Universiteti "L. Gurakuqi" Shkodër</t>
  </si>
  <si>
    <t>Universiteti "I. Qemali" Vlorë</t>
  </si>
  <si>
    <t>University "L. Gurakuqi" of Shkodra</t>
  </si>
  <si>
    <t>University "I. Qemali" of Vlora</t>
  </si>
  <si>
    <t>Vlora Water Supply and Sewage (JSC)</t>
  </si>
  <si>
    <t>Dibra Water Supply and Sewage (JSC)</t>
  </si>
  <si>
    <t>Municipality of Prrenjas</t>
  </si>
  <si>
    <t>Municipality of Dropull</t>
  </si>
  <si>
    <t>Municipality of Shijak</t>
  </si>
  <si>
    <t>Stock of Arrears until September 2026</t>
  </si>
  <si>
    <t>Stock of Arrears until Septembe2026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</si>
</sst>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 * #,##0.00_)_L_e_k_ ;_ * \(#,##0.00\)_L_e_k_ ;_ * &quot;-&quot;??_)_L_e_k_ ;_ @_ "/>
    <numFmt numFmtId="166" formatCode="_ * #,##0.0_)_L_e_k_ ;_ * \(#,##0.0\)_L_e_k_ ;_ * &quot;-&quot;??_)_L_e_k_ ;_ @_ "/>
    <numFmt numFmtId="167" formatCode="_ * #,##0_)_L_e_k_ ;_ * \(#,##0\)_L_e_k_ ;_ * &quot;-&quot;??_)_L_e_k_ ;_ @_ "/>
    <numFmt numFmtId="168" formatCode="_ * #,##0.000_)_L_e_k_ ;_ * \(#,##0.000\)_L_e_k_ ;_ * &quot;-&quot;??_)_L_e_k_ ;_ @_ "/>
    <numFmt numFmtId="169" formatCode="_(* #,##0.0_);_(* \(#,##0.0\);_(* &quot;-&quot;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5"/>
      <color rgb="FFFF0000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i/>
      <sz val="15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65" fontId="0" fillId="0" borderId="0" xfId="2" applyFont="1" applyAlignment="1">
      <alignment vertical="center"/>
    </xf>
    <xf numFmtId="0" fontId="0" fillId="2" borderId="0" xfId="0" applyFill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/>
    <xf numFmtId="43" fontId="0" fillId="2" borderId="0" xfId="0" applyNumberFormat="1" applyFill="1" applyAlignment="1">
      <alignment vertical="center"/>
    </xf>
    <xf numFmtId="166" fontId="0" fillId="2" borderId="0" xfId="0" applyNumberFormat="1" applyFill="1" applyAlignment="1">
      <alignment vertical="center"/>
    </xf>
    <xf numFmtId="43" fontId="0" fillId="0" borderId="0" xfId="0" applyNumberFormat="1" applyAlignment="1">
      <alignment vertical="center"/>
    </xf>
    <xf numFmtId="43" fontId="7" fillId="2" borderId="0" xfId="0" applyNumberFormat="1" applyFont="1" applyFill="1" applyAlignment="1">
      <alignment vertical="center"/>
    </xf>
    <xf numFmtId="10" fontId="8" fillId="2" borderId="0" xfId="0" applyNumberFormat="1" applyFont="1" applyFill="1" applyAlignment="1">
      <alignment vertical="center"/>
    </xf>
    <xf numFmtId="169" fontId="8" fillId="2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66" fontId="7" fillId="2" borderId="0" xfId="0" applyNumberFormat="1" applyFont="1" applyFill="1" applyAlignment="1">
      <alignment vertical="center"/>
    </xf>
    <xf numFmtId="43" fontId="8" fillId="2" borderId="0" xfId="0" applyNumberFormat="1" applyFont="1" applyFill="1" applyAlignment="1">
      <alignment vertical="center"/>
    </xf>
    <xf numFmtId="165" fontId="4" fillId="7" borderId="20" xfId="2" applyFont="1" applyFill="1" applyBorder="1" applyAlignment="1">
      <alignment horizontal="center" vertical="center"/>
    </xf>
    <xf numFmtId="166" fontId="4" fillId="7" borderId="13" xfId="2" applyNumberFormat="1" applyFont="1" applyFill="1" applyBorder="1" applyAlignment="1">
      <alignment horizontal="center" vertical="center"/>
    </xf>
    <xf numFmtId="166" fontId="4" fillId="7" borderId="12" xfId="2" applyNumberFormat="1" applyFont="1" applyFill="1" applyBorder="1" applyAlignment="1">
      <alignment horizontal="center" vertical="center"/>
    </xf>
    <xf numFmtId="165" fontId="4" fillId="7" borderId="21" xfId="2" applyFont="1" applyFill="1" applyBorder="1" applyAlignment="1">
      <alignment horizontal="center" vertical="center"/>
    </xf>
    <xf numFmtId="165" fontId="4" fillId="7" borderId="25" xfId="2" applyFont="1" applyFill="1" applyBorder="1" applyAlignment="1">
      <alignment horizontal="center" vertical="center"/>
    </xf>
    <xf numFmtId="167" fontId="4" fillId="7" borderId="9" xfId="0" applyNumberFormat="1" applyFont="1" applyFill="1" applyBorder="1" applyAlignment="1">
      <alignment horizontal="center" vertical="center" wrapText="1"/>
    </xf>
    <xf numFmtId="166" fontId="12" fillId="7" borderId="17" xfId="0" applyNumberFormat="1" applyFont="1" applyFill="1" applyBorder="1" applyAlignment="1">
      <alignment horizontal="center" vertical="center" wrapText="1"/>
    </xf>
    <xf numFmtId="165" fontId="4" fillId="7" borderId="26" xfId="2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left" vertical="center"/>
    </xf>
    <xf numFmtId="166" fontId="6" fillId="8" borderId="0" xfId="2" applyNumberFormat="1" applyFont="1" applyFill="1" applyBorder="1" applyAlignment="1">
      <alignment horizontal="left" vertical="center"/>
    </xf>
    <xf numFmtId="166" fontId="10" fillId="8" borderId="27" xfId="1" applyNumberFormat="1" applyFont="1" applyFill="1" applyBorder="1" applyAlignment="1">
      <alignment vertical="center"/>
    </xf>
    <xf numFmtId="0" fontId="6" fillId="8" borderId="5" xfId="0" applyFont="1" applyFill="1" applyBorder="1" applyAlignment="1">
      <alignment horizontal="left" vertical="center"/>
    </xf>
    <xf numFmtId="0" fontId="6" fillId="2" borderId="22" xfId="0" applyFont="1" applyFill="1" applyBorder="1" applyAlignment="1">
      <alignment horizontal="left" vertical="center"/>
    </xf>
    <xf numFmtId="166" fontId="6" fillId="2" borderId="0" xfId="2" applyNumberFormat="1" applyFont="1" applyFill="1" applyBorder="1" applyAlignment="1">
      <alignment horizontal="left" vertical="center"/>
    </xf>
    <xf numFmtId="166" fontId="10" fillId="2" borderId="27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left" vertical="center"/>
    </xf>
    <xf numFmtId="165" fontId="4" fillId="6" borderId="20" xfId="2" applyFont="1" applyFill="1" applyBorder="1" applyAlignment="1">
      <alignment horizontal="center" vertical="center"/>
    </xf>
    <xf numFmtId="166" fontId="12" fillId="6" borderId="13" xfId="2" applyNumberFormat="1" applyFont="1" applyFill="1" applyBorder="1" applyAlignment="1">
      <alignment horizontal="left" vertical="center"/>
    </xf>
    <xf numFmtId="166" fontId="12" fillId="6" borderId="12" xfId="2" applyNumberFormat="1" applyFont="1" applyFill="1" applyBorder="1" applyAlignment="1">
      <alignment vertical="center"/>
    </xf>
    <xf numFmtId="165" fontId="4" fillId="6" borderId="21" xfId="2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left" vertical="center"/>
    </xf>
    <xf numFmtId="166" fontId="13" fillId="2" borderId="0" xfId="2" applyNumberFormat="1" applyFont="1" applyFill="1" applyBorder="1" applyAlignment="1">
      <alignment horizontal="left" vertical="center"/>
    </xf>
    <xf numFmtId="166" fontId="13" fillId="2" borderId="0" xfId="2" applyNumberFormat="1" applyFont="1" applyFill="1" applyBorder="1" applyAlignment="1">
      <alignment horizontal="center" vertical="center"/>
    </xf>
    <xf numFmtId="166" fontId="12" fillId="2" borderId="27" xfId="1" applyNumberFormat="1" applyFont="1" applyFill="1" applyBorder="1" applyAlignment="1">
      <alignment vertical="center"/>
    </xf>
    <xf numFmtId="0" fontId="13" fillId="2" borderId="5" xfId="0" applyFont="1" applyFill="1" applyBorder="1" applyAlignment="1">
      <alignment horizontal="left" vertical="center"/>
    </xf>
    <xf numFmtId="166" fontId="11" fillId="2" borderId="0" xfId="2" applyNumberFormat="1" applyFont="1" applyFill="1" applyBorder="1" applyAlignment="1">
      <alignment horizontal="left" vertical="center"/>
    </xf>
    <xf numFmtId="166" fontId="4" fillId="2" borderId="27" xfId="1" applyNumberFormat="1" applyFont="1" applyFill="1" applyBorder="1" applyAlignment="1">
      <alignment vertical="center"/>
    </xf>
    <xf numFmtId="166" fontId="12" fillId="6" borderId="12" xfId="2" applyNumberFormat="1" applyFont="1" applyFill="1" applyBorder="1" applyAlignment="1">
      <alignment horizontal="left" vertical="center"/>
    </xf>
    <xf numFmtId="166" fontId="13" fillId="2" borderId="27" xfId="2" applyNumberFormat="1" applyFont="1" applyFill="1" applyBorder="1" applyAlignment="1">
      <alignment horizontal="left" vertical="center"/>
    </xf>
    <xf numFmtId="166" fontId="13" fillId="3" borderId="0" xfId="2" applyNumberFormat="1" applyFont="1" applyFill="1" applyBorder="1" applyAlignment="1">
      <alignment horizontal="left" vertical="center"/>
    </xf>
    <xf numFmtId="165" fontId="4" fillId="3" borderId="28" xfId="2" applyFont="1" applyFill="1" applyBorder="1" applyAlignment="1">
      <alignment horizontal="center" vertical="center"/>
    </xf>
    <xf numFmtId="166" fontId="11" fillId="3" borderId="29" xfId="2" applyNumberFormat="1" applyFont="1" applyFill="1" applyBorder="1" applyAlignment="1">
      <alignment horizontal="left" vertical="center"/>
    </xf>
    <xf numFmtId="166" fontId="10" fillId="3" borderId="29" xfId="2" applyNumberFormat="1" applyFont="1" applyFill="1" applyBorder="1" applyAlignment="1">
      <alignment horizontal="left" vertical="center"/>
    </xf>
    <xf numFmtId="165" fontId="4" fillId="3" borderId="30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166" fontId="6" fillId="2" borderId="2" xfId="0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43" fontId="6" fillId="2" borderId="0" xfId="0" applyNumberFormat="1" applyFont="1" applyFill="1" applyAlignment="1">
      <alignment vertical="center"/>
    </xf>
    <xf numFmtId="166" fontId="14" fillId="2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20" xfId="0" applyFont="1" applyFill="1" applyBorder="1" applyAlignment="1">
      <alignment horizontal="center" vertical="center" wrapText="1"/>
    </xf>
    <xf numFmtId="167" fontId="12" fillId="4" borderId="13" xfId="0" applyNumberFormat="1" applyFont="1" applyFill="1" applyBorder="1" applyAlignment="1">
      <alignment horizontal="center" vertical="center" wrapText="1"/>
    </xf>
    <xf numFmtId="167" fontId="12" fillId="4" borderId="16" xfId="0" applyNumberFormat="1" applyFont="1" applyFill="1" applyBorder="1" applyAlignment="1">
      <alignment horizontal="center" vertical="center" wrapText="1"/>
    </xf>
    <xf numFmtId="166" fontId="12" fillId="4" borderId="12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165" fontId="4" fillId="4" borderId="20" xfId="2" applyFont="1" applyFill="1" applyBorder="1" applyAlignment="1">
      <alignment horizontal="center" vertical="center"/>
    </xf>
    <xf numFmtId="166" fontId="12" fillId="4" borderId="13" xfId="2" applyNumberFormat="1" applyFont="1" applyFill="1" applyBorder="1" applyAlignment="1">
      <alignment horizontal="left" vertical="center"/>
    </xf>
    <xf numFmtId="166" fontId="12" fillId="4" borderId="12" xfId="2" applyNumberFormat="1" applyFont="1" applyFill="1" applyBorder="1" applyAlignment="1">
      <alignment horizontal="left" vertical="center"/>
    </xf>
    <xf numFmtId="165" fontId="4" fillId="4" borderId="7" xfId="2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left" vertical="center"/>
    </xf>
    <xf numFmtId="166" fontId="13" fillId="2" borderId="18" xfId="2" applyNumberFormat="1" applyFont="1" applyFill="1" applyBorder="1" applyAlignment="1">
      <alignment horizontal="left" vertical="center"/>
    </xf>
    <xf numFmtId="166" fontId="13" fillId="2" borderId="14" xfId="2" applyNumberFormat="1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 wrapText="1"/>
    </xf>
    <xf numFmtId="167" fontId="4" fillId="3" borderId="18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166" fontId="6" fillId="2" borderId="0" xfId="0" applyNumberFormat="1" applyFont="1" applyFill="1" applyAlignment="1">
      <alignment vertical="center"/>
    </xf>
    <xf numFmtId="168" fontId="6" fillId="2" borderId="0" xfId="0" applyNumberFormat="1" applyFont="1" applyFill="1" applyAlignment="1">
      <alignment vertical="center"/>
    </xf>
    <xf numFmtId="0" fontId="4" fillId="4" borderId="24" xfId="0" applyFont="1" applyFill="1" applyBorder="1" applyAlignment="1">
      <alignment horizontal="center" vertical="center" wrapText="1"/>
    </xf>
    <xf numFmtId="167" fontId="4" fillId="4" borderId="13" xfId="0" applyNumberFormat="1" applyFont="1" applyFill="1" applyBorder="1" applyAlignment="1">
      <alignment horizontal="center" vertical="center" wrapText="1"/>
    </xf>
    <xf numFmtId="167" fontId="4" fillId="4" borderId="16" xfId="0" applyNumberFormat="1" applyFont="1" applyFill="1" applyBorder="1" applyAlignment="1">
      <alignment horizontal="center" vertical="center" wrapText="1"/>
    </xf>
    <xf numFmtId="166" fontId="12" fillId="4" borderId="15" xfId="0" applyNumberFormat="1" applyFont="1" applyFill="1" applyBorder="1" applyAlignment="1">
      <alignment horizontal="center" vertical="center" wrapText="1"/>
    </xf>
    <xf numFmtId="17" fontId="4" fillId="4" borderId="6" xfId="0" applyNumberFormat="1" applyFont="1" applyFill="1" applyBorder="1" applyAlignment="1">
      <alignment horizontal="center" vertical="center" wrapText="1"/>
    </xf>
    <xf numFmtId="166" fontId="12" fillId="4" borderId="18" xfId="2" applyNumberFormat="1" applyFont="1" applyFill="1" applyBorder="1" applyAlignment="1">
      <alignment horizontal="left" vertical="center"/>
    </xf>
    <xf numFmtId="166" fontId="12" fillId="5" borderId="13" xfId="1" applyNumberFormat="1" applyFont="1" applyFill="1" applyBorder="1" applyAlignment="1">
      <alignment vertical="center"/>
    </xf>
    <xf numFmtId="166" fontId="13" fillId="2" borderId="0" xfId="1" applyNumberFormat="1" applyFont="1" applyFill="1" applyBorder="1" applyAlignment="1">
      <alignment vertical="center"/>
    </xf>
    <xf numFmtId="166" fontId="12" fillId="2" borderId="0" xfId="1" applyNumberFormat="1" applyFont="1" applyFill="1" applyBorder="1" applyAlignment="1">
      <alignment vertical="center"/>
    </xf>
    <xf numFmtId="0" fontId="13" fillId="2" borderId="22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167" fontId="4" fillId="3" borderId="10" xfId="0" applyNumberFormat="1" applyFont="1" applyFill="1" applyBorder="1" applyAlignment="1">
      <alignment horizontal="center" vertical="center" wrapText="1"/>
    </xf>
    <xf numFmtId="166" fontId="10" fillId="3" borderId="10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15" fillId="2" borderId="4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166" fontId="18" fillId="2" borderId="0" xfId="0" applyNumberFormat="1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1" fillId="2" borderId="22" xfId="0" applyFont="1" applyFill="1" applyBorder="1" applyAlignment="1">
      <alignment horizontal="left" vertical="center"/>
    </xf>
    <xf numFmtId="165" fontId="13" fillId="3" borderId="4" xfId="2" applyFont="1" applyFill="1" applyBorder="1" applyAlignment="1">
      <alignment horizontal="left" vertical="center"/>
    </xf>
    <xf numFmtId="165" fontId="13" fillId="3" borderId="5" xfId="2" applyFont="1" applyFill="1" applyBorder="1" applyAlignment="1">
      <alignment horizontal="left" vertical="center"/>
    </xf>
    <xf numFmtId="165" fontId="13" fillId="2" borderId="0" xfId="1" applyNumberFormat="1" applyFont="1" applyFill="1" applyBorder="1" applyAlignment="1">
      <alignment vertical="center"/>
    </xf>
    <xf numFmtId="165" fontId="12" fillId="2" borderId="0" xfId="1" applyNumberFormat="1" applyFont="1" applyFill="1" applyBorder="1" applyAlignment="1">
      <alignment vertical="center"/>
    </xf>
    <xf numFmtId="169" fontId="0" fillId="0" borderId="0" xfId="0" applyNumberFormat="1" applyAlignment="1">
      <alignment vertical="center"/>
    </xf>
    <xf numFmtId="165" fontId="13" fillId="2" borderId="0" xfId="2" applyFont="1" applyFill="1" applyBorder="1" applyAlignment="1">
      <alignment horizontal="left" vertical="center"/>
    </xf>
    <xf numFmtId="165" fontId="12" fillId="2" borderId="27" xfId="1" applyNumberFormat="1" applyFont="1" applyFill="1" applyBorder="1" applyAlignment="1">
      <alignment vertical="center"/>
    </xf>
    <xf numFmtId="167" fontId="4" fillId="4" borderId="16" xfId="0" applyNumberFormat="1" applyFont="1" applyFill="1" applyBorder="1" applyAlignment="1">
      <alignment horizontal="center" vertical="center"/>
    </xf>
    <xf numFmtId="167" fontId="12" fillId="4" borderId="16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</cellXfs>
  <cellStyles count="5">
    <cellStyle name="Comma" xfId="1" builtinId="3"/>
    <cellStyle name="Comma 2" xfId="2" xr:uid="{00000000-0005-0000-0000-000001000000}"/>
    <cellStyle name="Comma 3" xfId="3" xr:uid="{00000000-0005-0000-0000-000002000000}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colors>
    <mruColors>
      <color rgb="FF009900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2"/>
  <sheetViews>
    <sheetView showGridLines="0" tabSelected="1" topLeftCell="A78" zoomScale="68" zoomScaleNormal="68" workbookViewId="0">
      <selection activeCell="B116" sqref="B116"/>
    </sheetView>
  </sheetViews>
  <sheetFormatPr defaultColWidth="8.85546875" defaultRowHeight="15" x14ac:dyDescent="0.25"/>
  <cols>
    <col min="1" max="1" width="5.28515625" customWidth="1"/>
    <col min="2" max="2" width="59" customWidth="1"/>
    <col min="3" max="5" width="16.7109375" customWidth="1"/>
    <col min="6" max="6" width="17" bestFit="1" customWidth="1"/>
    <col min="7" max="8" width="15.7109375" customWidth="1"/>
    <col min="9" max="9" width="16.7109375" customWidth="1"/>
    <col min="10" max="10" width="15.7109375" customWidth="1"/>
    <col min="11" max="11" width="19" customWidth="1"/>
    <col min="12" max="13" width="15.7109375" customWidth="1"/>
    <col min="14" max="14" width="27.140625" customWidth="1"/>
    <col min="15" max="15" width="69.42578125" customWidth="1"/>
    <col min="16" max="16" width="8.85546875" style="13" customWidth="1"/>
    <col min="17" max="17" width="11.42578125" style="13" customWidth="1"/>
    <col min="18" max="32" width="8.85546875" style="13" customWidth="1"/>
    <col min="33" max="33" width="4.85546875" style="13" customWidth="1"/>
    <col min="34" max="34" width="8" style="13" customWidth="1"/>
    <col min="35" max="16384" width="8.85546875" style="13"/>
  </cols>
  <sheetData>
    <row r="1" spans="1:17" ht="15.75" thickBot="1" x14ac:dyDescent="0.3"/>
    <row r="2" spans="1:17" s="9" customFormat="1" ht="20.25" customHeight="1" thickTop="1" x14ac:dyDescent="0.25">
      <c r="A2" s="2"/>
      <c r="B2" s="101" t="s">
        <v>139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  <c r="O2" s="62"/>
    </row>
    <row r="3" spans="1:17" s="9" customFormat="1" ht="20.25" customHeight="1" x14ac:dyDescent="0.25">
      <c r="A3" s="2"/>
      <c r="B3" s="119" t="s">
        <v>168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1"/>
    </row>
    <row r="4" spans="1:17" s="4" customFormat="1" ht="19.5" customHeight="1" x14ac:dyDescent="0.25">
      <c r="A4" s="1"/>
      <c r="B4" s="100" t="s">
        <v>138</v>
      </c>
      <c r="C4" s="11"/>
      <c r="D4" s="11"/>
      <c r="E4" s="11"/>
      <c r="F4" s="11"/>
      <c r="G4" s="63"/>
      <c r="H4" s="11"/>
      <c r="I4" s="11"/>
      <c r="J4" s="11"/>
      <c r="K4" s="11"/>
      <c r="L4" s="11"/>
      <c r="M4" s="11"/>
      <c r="N4" s="64"/>
      <c r="O4" s="65"/>
    </row>
    <row r="5" spans="1:17" s="4" customFormat="1" ht="44.25" customHeight="1" x14ac:dyDescent="0.25">
      <c r="A5" s="1"/>
      <c r="B5" s="66" t="s">
        <v>182</v>
      </c>
      <c r="C5" s="67" t="s">
        <v>3</v>
      </c>
      <c r="D5" s="68" t="s">
        <v>4</v>
      </c>
      <c r="E5" s="117" t="s">
        <v>5</v>
      </c>
      <c r="F5" s="68" t="s">
        <v>0</v>
      </c>
      <c r="G5" s="68" t="s">
        <v>1</v>
      </c>
      <c r="H5" s="68" t="s">
        <v>2</v>
      </c>
      <c r="I5" s="68" t="s">
        <v>146</v>
      </c>
      <c r="J5" s="68" t="s">
        <v>6</v>
      </c>
      <c r="K5" s="68" t="s">
        <v>7</v>
      </c>
      <c r="L5" s="68" t="s">
        <v>8</v>
      </c>
      <c r="M5" s="68" t="s">
        <v>9</v>
      </c>
      <c r="N5" s="69" t="s">
        <v>10</v>
      </c>
      <c r="O5" s="70" t="s">
        <v>197</v>
      </c>
    </row>
    <row r="6" spans="1:17" s="4" customFormat="1" ht="19.5" customHeight="1" x14ac:dyDescent="0.25">
      <c r="A6" s="3"/>
      <c r="B6" s="71" t="s">
        <v>140</v>
      </c>
      <c r="C6" s="72">
        <f t="shared" ref="C6:N6" si="0">SUM(C7:C20)</f>
        <v>470.316869</v>
      </c>
      <c r="D6" s="72">
        <f t="shared" si="0"/>
        <v>132.50542227000003</v>
      </c>
      <c r="E6" s="72">
        <f t="shared" si="0"/>
        <v>58.199524450000006</v>
      </c>
      <c r="F6" s="72">
        <f t="shared" si="0"/>
        <v>587.9002386799998</v>
      </c>
      <c r="G6" s="72">
        <f t="shared" si="0"/>
        <v>23.418161000000001</v>
      </c>
      <c r="H6" s="72">
        <f t="shared" si="0"/>
        <v>51.035155000000003</v>
      </c>
      <c r="I6" s="72">
        <f t="shared" si="0"/>
        <v>341.53090623000003</v>
      </c>
      <c r="J6" s="72">
        <f t="shared" si="0"/>
        <v>40.990042000000003</v>
      </c>
      <c r="K6" s="72">
        <f t="shared" si="0"/>
        <v>18.372179000000003</v>
      </c>
      <c r="L6" s="72">
        <f t="shared" si="0"/>
        <v>41.519674999999999</v>
      </c>
      <c r="M6" s="72">
        <f t="shared" si="0"/>
        <v>5.5780000000000003E-2</v>
      </c>
      <c r="N6" s="73">
        <f t="shared" si="0"/>
        <v>1765.8439526299999</v>
      </c>
      <c r="O6" s="74" t="s">
        <v>12</v>
      </c>
    </row>
    <row r="7" spans="1:17" s="8" customFormat="1" ht="19.5" x14ac:dyDescent="0.25">
      <c r="A7" s="7"/>
      <c r="B7" s="46" t="s">
        <v>160</v>
      </c>
      <c r="C7" s="47">
        <v>176.28564600000001</v>
      </c>
      <c r="D7" s="47">
        <v>44.181875120000001</v>
      </c>
      <c r="E7" s="47">
        <v>16.725560000000002</v>
      </c>
      <c r="F7" s="47">
        <v>15.968548</v>
      </c>
      <c r="G7" s="47">
        <v>0</v>
      </c>
      <c r="H7" s="47">
        <v>46.671883000000001</v>
      </c>
      <c r="I7" s="47">
        <v>215.48518712999999</v>
      </c>
      <c r="J7" s="47">
        <v>1.5382E-2</v>
      </c>
      <c r="K7" s="47">
        <v>0</v>
      </c>
      <c r="L7" s="47">
        <v>7.0100000000000002E-4</v>
      </c>
      <c r="M7" s="47">
        <v>5.5780000000000003E-2</v>
      </c>
      <c r="N7" s="47">
        <f t="shared" ref="N7:N20" si="1">C7+D7+E7+F7+G7+H7+I7+J7+K7+L7+M7</f>
        <v>515.39056225000013</v>
      </c>
      <c r="O7" s="75" t="s">
        <v>132</v>
      </c>
      <c r="P7" s="17"/>
    </row>
    <row r="8" spans="1:17" s="8" customFormat="1" ht="19.5" x14ac:dyDescent="0.25">
      <c r="A8" s="7"/>
      <c r="B8" s="46" t="s">
        <v>137</v>
      </c>
      <c r="C8" s="47">
        <v>2.7772779999999999</v>
      </c>
      <c r="D8" s="47">
        <v>63.425676000000003</v>
      </c>
      <c r="E8" s="47">
        <v>1.612285</v>
      </c>
      <c r="F8" s="47">
        <v>207.43198968000002</v>
      </c>
      <c r="G8" s="47">
        <v>23.418161000000001</v>
      </c>
      <c r="H8" s="47">
        <v>0</v>
      </c>
      <c r="I8" s="47">
        <v>0</v>
      </c>
      <c r="J8" s="47">
        <v>0</v>
      </c>
      <c r="K8" s="47">
        <v>0</v>
      </c>
      <c r="L8" s="47">
        <v>0</v>
      </c>
      <c r="M8" s="47">
        <v>0</v>
      </c>
      <c r="N8" s="47">
        <f t="shared" si="1"/>
        <v>298.66538968000003</v>
      </c>
      <c r="O8" s="76" t="s">
        <v>136</v>
      </c>
    </row>
    <row r="9" spans="1:17" s="8" customFormat="1" ht="19.5" x14ac:dyDescent="0.25">
      <c r="A9" s="7"/>
      <c r="B9" s="46" t="s">
        <v>134</v>
      </c>
      <c r="C9" s="47">
        <v>55.664664000000002</v>
      </c>
      <c r="D9" s="47">
        <v>6.2966841500000008</v>
      </c>
      <c r="E9" s="47">
        <v>0</v>
      </c>
      <c r="F9" s="47">
        <v>8.8477420000000002</v>
      </c>
      <c r="G9" s="47">
        <v>0</v>
      </c>
      <c r="H9" s="47">
        <v>0</v>
      </c>
      <c r="I9" s="47">
        <v>49.573126999999999</v>
      </c>
      <c r="J9" s="47">
        <v>40.97466</v>
      </c>
      <c r="K9" s="47">
        <v>18.332004000000001</v>
      </c>
      <c r="L9" s="47">
        <v>41.518424000000003</v>
      </c>
      <c r="M9" s="47">
        <v>0</v>
      </c>
      <c r="N9" s="47">
        <f t="shared" si="1"/>
        <v>221.20730515000002</v>
      </c>
      <c r="O9" s="76" t="s">
        <v>133</v>
      </c>
    </row>
    <row r="10" spans="1:17" s="8" customFormat="1" ht="19.5" x14ac:dyDescent="0.25">
      <c r="A10" s="7"/>
      <c r="B10" s="46" t="s">
        <v>131</v>
      </c>
      <c r="C10" s="47">
        <v>0</v>
      </c>
      <c r="D10" s="47">
        <v>0</v>
      </c>
      <c r="E10" s="47">
        <v>39.861679450000004</v>
      </c>
      <c r="F10" s="47">
        <v>177.06089399999999</v>
      </c>
      <c r="G10" s="47">
        <v>0</v>
      </c>
      <c r="H10" s="47">
        <v>0</v>
      </c>
      <c r="I10" s="47">
        <v>0.47644909999999996</v>
      </c>
      <c r="J10" s="47">
        <v>0</v>
      </c>
      <c r="K10" s="47">
        <v>0</v>
      </c>
      <c r="L10" s="47">
        <v>0</v>
      </c>
      <c r="M10" s="47">
        <v>0</v>
      </c>
      <c r="N10" s="47">
        <f t="shared" si="1"/>
        <v>217.39902254999998</v>
      </c>
      <c r="O10" s="76" t="s">
        <v>130</v>
      </c>
    </row>
    <row r="11" spans="1:17" s="8" customFormat="1" ht="19.5" x14ac:dyDescent="0.25">
      <c r="A11" s="7"/>
      <c r="B11" s="46" t="s">
        <v>161</v>
      </c>
      <c r="C11" s="47">
        <v>129.45775499999999</v>
      </c>
      <c r="D11" s="47">
        <v>2.009474</v>
      </c>
      <c r="E11" s="47">
        <v>0</v>
      </c>
      <c r="F11" s="47">
        <v>0.409964</v>
      </c>
      <c r="G11" s="47">
        <v>0</v>
      </c>
      <c r="H11" s="47">
        <v>2.9232</v>
      </c>
      <c r="I11" s="47">
        <v>7.39</v>
      </c>
      <c r="J11" s="47">
        <v>0</v>
      </c>
      <c r="K11" s="47">
        <v>4.0175000000000002E-2</v>
      </c>
      <c r="L11" s="47">
        <v>5.5000000000000003E-4</v>
      </c>
      <c r="M11" s="47">
        <v>0</v>
      </c>
      <c r="N11" s="47">
        <f t="shared" si="1"/>
        <v>142.23111800000001</v>
      </c>
      <c r="O11" s="76" t="s">
        <v>135</v>
      </c>
      <c r="Q11" s="24"/>
    </row>
    <row r="12" spans="1:17" s="8" customFormat="1" ht="19.5" x14ac:dyDescent="0.25">
      <c r="A12" s="7"/>
      <c r="B12" s="46" t="s">
        <v>158</v>
      </c>
      <c r="C12" s="47">
        <v>26.250018000000001</v>
      </c>
      <c r="D12" s="47">
        <v>1.8927449999999999</v>
      </c>
      <c r="E12" s="47">
        <v>0</v>
      </c>
      <c r="F12" s="47">
        <v>73.743966999999998</v>
      </c>
      <c r="G12" s="47">
        <v>0</v>
      </c>
      <c r="H12" s="47">
        <v>0.848472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f t="shared" si="1"/>
        <v>102.735202</v>
      </c>
      <c r="O12" s="76" t="s">
        <v>176</v>
      </c>
    </row>
    <row r="13" spans="1:17" s="8" customFormat="1" ht="19.5" x14ac:dyDescent="0.25">
      <c r="A13" s="7"/>
      <c r="B13" s="46" t="s">
        <v>142</v>
      </c>
      <c r="C13" s="47">
        <v>79.719368000000003</v>
      </c>
      <c r="D13" s="47">
        <v>0</v>
      </c>
      <c r="E13" s="47">
        <v>0</v>
      </c>
      <c r="F13" s="47">
        <v>1.5952090000000001</v>
      </c>
      <c r="G13" s="47">
        <v>0</v>
      </c>
      <c r="H13" s="47">
        <v>0</v>
      </c>
      <c r="I13" s="47">
        <v>11.379738</v>
      </c>
      <c r="J13" s="47">
        <v>0</v>
      </c>
      <c r="K13" s="47">
        <v>0</v>
      </c>
      <c r="L13" s="47">
        <v>0</v>
      </c>
      <c r="M13" s="47">
        <v>0</v>
      </c>
      <c r="N13" s="47">
        <f t="shared" si="1"/>
        <v>92.694315000000003</v>
      </c>
      <c r="O13" s="76" t="s">
        <v>143</v>
      </c>
    </row>
    <row r="14" spans="1:17" s="8" customFormat="1" ht="19.5" x14ac:dyDescent="0.25">
      <c r="A14" s="7"/>
      <c r="B14" s="46" t="s">
        <v>129</v>
      </c>
      <c r="C14" s="47">
        <v>0.16214000000000001</v>
      </c>
      <c r="D14" s="47">
        <v>13.378919</v>
      </c>
      <c r="E14" s="47">
        <v>0</v>
      </c>
      <c r="F14" s="47">
        <v>4.186553</v>
      </c>
      <c r="G14" s="47">
        <v>0</v>
      </c>
      <c r="H14" s="47">
        <v>0</v>
      </c>
      <c r="I14" s="47">
        <v>37.689712999999998</v>
      </c>
      <c r="J14" s="47">
        <v>0</v>
      </c>
      <c r="K14" s="47">
        <v>0</v>
      </c>
      <c r="L14" s="47">
        <v>0</v>
      </c>
      <c r="M14" s="47">
        <v>0</v>
      </c>
      <c r="N14" s="47">
        <f t="shared" si="1"/>
        <v>55.417324999999998</v>
      </c>
      <c r="O14" s="76" t="s">
        <v>128</v>
      </c>
    </row>
    <row r="15" spans="1:17" s="8" customFormat="1" ht="19.5" x14ac:dyDescent="0.25">
      <c r="A15" s="7"/>
      <c r="B15" s="46" t="s">
        <v>162</v>
      </c>
      <c r="C15" s="47">
        <v>0</v>
      </c>
      <c r="D15" s="47">
        <v>0</v>
      </c>
      <c r="E15" s="47">
        <v>0</v>
      </c>
      <c r="F15" s="47">
        <v>36.236536000000001</v>
      </c>
      <c r="G15" s="47">
        <v>0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f t="shared" si="1"/>
        <v>36.236536000000001</v>
      </c>
      <c r="O15" s="76" t="s">
        <v>166</v>
      </c>
    </row>
    <row r="16" spans="1:17" s="8" customFormat="1" ht="19.5" x14ac:dyDescent="0.25">
      <c r="A16" s="7"/>
      <c r="B16" s="46" t="s">
        <v>159</v>
      </c>
      <c r="C16" s="47">
        <v>0</v>
      </c>
      <c r="D16" s="47">
        <v>0.41292299999999998</v>
      </c>
      <c r="E16" s="47">
        <v>0</v>
      </c>
      <c r="F16" s="47">
        <v>13.757809</v>
      </c>
      <c r="G16" s="47">
        <v>0</v>
      </c>
      <c r="H16" s="47">
        <v>0.59160000000000001</v>
      </c>
      <c r="I16" s="47">
        <v>19.151401</v>
      </c>
      <c r="J16" s="47">
        <v>0</v>
      </c>
      <c r="K16" s="47">
        <v>0</v>
      </c>
      <c r="L16" s="47">
        <v>0</v>
      </c>
      <c r="M16" s="47">
        <v>0</v>
      </c>
      <c r="N16" s="47">
        <f t="shared" si="1"/>
        <v>33.913733000000001</v>
      </c>
      <c r="O16" s="76" t="s">
        <v>177</v>
      </c>
    </row>
    <row r="17" spans="1:18" s="8" customFormat="1" ht="19.5" x14ac:dyDescent="0.25">
      <c r="A17" s="7"/>
      <c r="B17" s="46" t="s">
        <v>127</v>
      </c>
      <c r="C17" s="47">
        <v>0</v>
      </c>
      <c r="D17" s="47">
        <v>0</v>
      </c>
      <c r="E17" s="47">
        <v>0</v>
      </c>
      <c r="F17" s="47">
        <v>31.484185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f t="shared" si="1"/>
        <v>31.484185</v>
      </c>
      <c r="O17" s="76" t="s">
        <v>126</v>
      </c>
    </row>
    <row r="18" spans="1:18" s="8" customFormat="1" ht="19.5" x14ac:dyDescent="0.25">
      <c r="A18" s="7"/>
      <c r="B18" s="46" t="s">
        <v>123</v>
      </c>
      <c r="C18" s="47">
        <v>0</v>
      </c>
      <c r="D18" s="47">
        <v>0.56562500000000004</v>
      </c>
      <c r="E18" s="47">
        <v>0</v>
      </c>
      <c r="F18" s="47">
        <v>15.864210999999999</v>
      </c>
      <c r="G18" s="47">
        <v>0</v>
      </c>
      <c r="H18" s="47">
        <v>0</v>
      </c>
      <c r="I18" s="47">
        <v>0.32516600000000001</v>
      </c>
      <c r="J18" s="47">
        <v>0</v>
      </c>
      <c r="K18" s="47">
        <v>0</v>
      </c>
      <c r="L18" s="47">
        <v>0</v>
      </c>
      <c r="M18" s="47">
        <v>0</v>
      </c>
      <c r="N18" s="47">
        <f t="shared" si="1"/>
        <v>16.755001999999998</v>
      </c>
      <c r="O18" s="76" t="s">
        <v>122</v>
      </c>
    </row>
    <row r="19" spans="1:18" s="8" customFormat="1" ht="19.5" x14ac:dyDescent="0.25">
      <c r="A19" s="7"/>
      <c r="B19" s="46" t="s">
        <v>157</v>
      </c>
      <c r="C19" s="47">
        <v>0</v>
      </c>
      <c r="D19" s="47">
        <v>0.231854</v>
      </c>
      <c r="E19" s="47">
        <v>0</v>
      </c>
      <c r="F19" s="47">
        <v>1.310764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47">
        <v>0</v>
      </c>
      <c r="M19" s="47">
        <v>0</v>
      </c>
      <c r="N19" s="47">
        <f t="shared" si="1"/>
        <v>1.542618</v>
      </c>
      <c r="O19" s="76" t="s">
        <v>178</v>
      </c>
    </row>
    <row r="20" spans="1:18" s="8" customFormat="1" ht="19.5" x14ac:dyDescent="0.25">
      <c r="A20" s="7"/>
      <c r="B20" s="77" t="s">
        <v>125</v>
      </c>
      <c r="C20" s="78">
        <v>0</v>
      </c>
      <c r="D20" s="78">
        <v>0.10964699999999999</v>
      </c>
      <c r="E20" s="78">
        <v>0</v>
      </c>
      <c r="F20" s="78">
        <v>1.867E-3</v>
      </c>
      <c r="G20" s="78">
        <v>0</v>
      </c>
      <c r="H20" s="78">
        <v>0</v>
      </c>
      <c r="I20" s="78">
        <v>6.0124999999999998E-2</v>
      </c>
      <c r="J20" s="78">
        <v>0</v>
      </c>
      <c r="K20" s="78">
        <v>0</v>
      </c>
      <c r="L20" s="78">
        <v>0</v>
      </c>
      <c r="M20" s="78">
        <v>0</v>
      </c>
      <c r="N20" s="79">
        <f t="shared" si="1"/>
        <v>0.17163899999999999</v>
      </c>
      <c r="O20" s="76" t="s">
        <v>124</v>
      </c>
    </row>
    <row r="21" spans="1:18" s="4" customFormat="1" ht="27" customHeight="1" x14ac:dyDescent="0.25">
      <c r="A21" s="1"/>
      <c r="B21" s="80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79"/>
      <c r="O21" s="82"/>
    </row>
    <row r="22" spans="1:18" s="4" customFormat="1" ht="9.75" customHeight="1" x14ac:dyDescent="0.25">
      <c r="A22" s="1"/>
      <c r="B22" s="83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84"/>
      <c r="O22" s="65"/>
    </row>
    <row r="23" spans="1:18" s="4" customFormat="1" ht="18.75" customHeight="1" x14ac:dyDescent="0.25">
      <c r="A23" s="1"/>
      <c r="B23" s="102" t="s">
        <v>121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85"/>
      <c r="O23" s="65"/>
    </row>
    <row r="24" spans="1:18" s="4" customFormat="1" ht="43.5" customHeight="1" x14ac:dyDescent="0.25">
      <c r="A24" s="1"/>
      <c r="B24" s="86" t="s">
        <v>182</v>
      </c>
      <c r="C24" s="87" t="s">
        <v>3</v>
      </c>
      <c r="D24" s="88" t="s">
        <v>4</v>
      </c>
      <c r="E24" s="116" t="s">
        <v>5</v>
      </c>
      <c r="F24" s="88" t="s">
        <v>0</v>
      </c>
      <c r="G24" s="68" t="s">
        <v>1</v>
      </c>
      <c r="H24" s="88" t="s">
        <v>2</v>
      </c>
      <c r="I24" s="88" t="s">
        <v>146</v>
      </c>
      <c r="J24" s="88" t="s">
        <v>6</v>
      </c>
      <c r="K24" s="88" t="s">
        <v>7</v>
      </c>
      <c r="L24" s="88" t="s">
        <v>8</v>
      </c>
      <c r="M24" s="88" t="s">
        <v>9</v>
      </c>
      <c r="N24" s="89" t="s">
        <v>10</v>
      </c>
      <c r="O24" s="90" t="s">
        <v>197</v>
      </c>
    </row>
    <row r="25" spans="1:18" s="4" customFormat="1" ht="20.25" customHeight="1" x14ac:dyDescent="0.25">
      <c r="A25" s="1"/>
      <c r="B25" s="71" t="s">
        <v>140</v>
      </c>
      <c r="C25" s="91">
        <f>SUM(C26:C84)</f>
        <v>356.02575530000001</v>
      </c>
      <c r="D25" s="72">
        <f>SUM(D26:D84)</f>
        <v>525.1400672000002</v>
      </c>
      <c r="E25" s="72">
        <f>SUM(E26:E84)</f>
        <v>70.939265999999989</v>
      </c>
      <c r="F25" s="72">
        <f>SUM(F26:F84)</f>
        <v>1138.2084594899995</v>
      </c>
      <c r="G25" s="72"/>
      <c r="H25" s="72">
        <f t="shared" ref="H25:N25" si="2">SUM(H26:H84)</f>
        <v>234.19913049000002</v>
      </c>
      <c r="I25" s="72">
        <f t="shared" si="2"/>
        <v>647.39718571999992</v>
      </c>
      <c r="J25" s="72">
        <f t="shared" si="2"/>
        <v>20.524939</v>
      </c>
      <c r="K25" s="72">
        <f t="shared" si="2"/>
        <v>2.8118989999999999</v>
      </c>
      <c r="L25" s="72">
        <f t="shared" si="2"/>
        <v>7.3315990000000006</v>
      </c>
      <c r="M25" s="72">
        <f t="shared" si="2"/>
        <v>0.93311000000000011</v>
      </c>
      <c r="N25" s="92">
        <f t="shared" si="2"/>
        <v>3003.5114112000001</v>
      </c>
      <c r="O25" s="74" t="s">
        <v>12</v>
      </c>
      <c r="Q25" s="14"/>
    </row>
    <row r="26" spans="1:18" s="12" customFormat="1" ht="19.5" x14ac:dyDescent="0.25">
      <c r="B26" s="95" t="s">
        <v>118</v>
      </c>
      <c r="C26" s="93">
        <v>30.723109000000001</v>
      </c>
      <c r="D26" s="93">
        <v>176.11723699999999</v>
      </c>
      <c r="E26" s="93">
        <v>0</v>
      </c>
      <c r="F26" s="93">
        <v>13.010908000000001</v>
      </c>
      <c r="G26" s="93">
        <v>0</v>
      </c>
      <c r="H26" s="93">
        <v>12.518894</v>
      </c>
      <c r="I26" s="93">
        <v>492.68679600000002</v>
      </c>
      <c r="J26" s="93">
        <v>0</v>
      </c>
      <c r="K26" s="93">
        <v>0</v>
      </c>
      <c r="L26" s="93">
        <v>0</v>
      </c>
      <c r="M26" s="93">
        <v>0</v>
      </c>
      <c r="N26" s="94">
        <f t="shared" ref="N26:N57" si="3">+C26+D26+E26+F26+G26+H26+I26+J26+K26+L26+M26</f>
        <v>725.05694399999993</v>
      </c>
      <c r="O26" s="76" t="s">
        <v>117</v>
      </c>
    </row>
    <row r="27" spans="1:18" s="12" customFormat="1" ht="19.5" x14ac:dyDescent="0.25">
      <c r="B27" s="95" t="s">
        <v>112</v>
      </c>
      <c r="C27" s="93">
        <v>41.203835299999994</v>
      </c>
      <c r="D27" s="93">
        <v>70.576664440000002</v>
      </c>
      <c r="E27" s="93">
        <v>1.4371640000000001</v>
      </c>
      <c r="F27" s="93">
        <v>54.333534110000002</v>
      </c>
      <c r="G27" s="93">
        <v>0</v>
      </c>
      <c r="H27" s="93">
        <v>26.265508399999998</v>
      </c>
      <c r="I27" s="93">
        <v>15.951491000000001</v>
      </c>
      <c r="J27" s="93">
        <v>18.448308000000001</v>
      </c>
      <c r="K27" s="93">
        <v>2.5592549999999998</v>
      </c>
      <c r="L27" s="93">
        <v>0.62589799999999995</v>
      </c>
      <c r="M27" s="93">
        <v>0.71919</v>
      </c>
      <c r="N27" s="94">
        <f t="shared" si="3"/>
        <v>232.12084824999999</v>
      </c>
      <c r="O27" s="76" t="s">
        <v>147</v>
      </c>
    </row>
    <row r="28" spans="1:18" s="12" customFormat="1" ht="19.5" x14ac:dyDescent="0.25">
      <c r="B28" s="95" t="s">
        <v>91</v>
      </c>
      <c r="C28" s="93">
        <v>0</v>
      </c>
      <c r="D28" s="93">
        <v>27.365455000000001</v>
      </c>
      <c r="E28" s="93">
        <v>0.120174</v>
      </c>
      <c r="F28" s="93">
        <v>155.610285</v>
      </c>
      <c r="G28" s="93">
        <v>0</v>
      </c>
      <c r="H28" s="93">
        <v>25.430015000000001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4">
        <f t="shared" si="3"/>
        <v>208.52592899999999</v>
      </c>
      <c r="O28" s="76" t="s">
        <v>90</v>
      </c>
      <c r="R28" s="18"/>
    </row>
    <row r="29" spans="1:18" s="12" customFormat="1" ht="19.5" x14ac:dyDescent="0.25">
      <c r="B29" s="95" t="s">
        <v>105</v>
      </c>
      <c r="C29" s="93">
        <v>9.5900210000000001</v>
      </c>
      <c r="D29" s="93">
        <v>12.569303</v>
      </c>
      <c r="E29" s="93">
        <v>6.3188690000000003</v>
      </c>
      <c r="F29" s="93">
        <v>71.027877000000004</v>
      </c>
      <c r="G29" s="93">
        <v>0</v>
      </c>
      <c r="H29" s="93">
        <v>43.393743999999998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4">
        <f t="shared" si="3"/>
        <v>142.89981399999999</v>
      </c>
      <c r="O29" s="76" t="s">
        <v>104</v>
      </c>
      <c r="R29" s="18"/>
    </row>
    <row r="30" spans="1:18" s="12" customFormat="1" ht="19.5" x14ac:dyDescent="0.25">
      <c r="B30" s="95" t="s">
        <v>120</v>
      </c>
      <c r="C30" s="93">
        <v>4.0562000000000001E-2</v>
      </c>
      <c r="D30" s="93">
        <v>32.271411999999998</v>
      </c>
      <c r="E30" s="93">
        <v>7.7899390000000004</v>
      </c>
      <c r="F30" s="93">
        <v>49.481164</v>
      </c>
      <c r="G30" s="93">
        <v>0</v>
      </c>
      <c r="H30" s="93">
        <v>0.190109</v>
      </c>
      <c r="I30" s="93">
        <v>52.117657000000001</v>
      </c>
      <c r="J30" s="93">
        <v>0</v>
      </c>
      <c r="K30" s="93">
        <v>0</v>
      </c>
      <c r="L30" s="93">
        <v>0</v>
      </c>
      <c r="M30" s="93">
        <v>0.153</v>
      </c>
      <c r="N30" s="94">
        <f t="shared" si="3"/>
        <v>142.04384300000001</v>
      </c>
      <c r="O30" s="76" t="s">
        <v>119</v>
      </c>
      <c r="R30" s="18"/>
    </row>
    <row r="31" spans="1:18" s="12" customFormat="1" ht="19.5" x14ac:dyDescent="0.25">
      <c r="B31" s="95" t="s">
        <v>107</v>
      </c>
      <c r="C31" s="93">
        <v>0</v>
      </c>
      <c r="D31" s="93">
        <v>2.7005710000000001</v>
      </c>
      <c r="E31" s="93">
        <v>0.72819999999999996</v>
      </c>
      <c r="F31" s="93">
        <v>110.667519</v>
      </c>
      <c r="G31" s="93">
        <v>0</v>
      </c>
      <c r="H31" s="93">
        <v>7.7689810000000001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4">
        <f t="shared" si="3"/>
        <v>121.86527099999999</v>
      </c>
      <c r="O31" s="76" t="s">
        <v>106</v>
      </c>
      <c r="R31" s="18"/>
    </row>
    <row r="32" spans="1:18" s="12" customFormat="1" ht="19.5" x14ac:dyDescent="0.25">
      <c r="B32" s="95" t="s">
        <v>87</v>
      </c>
      <c r="C32" s="93">
        <v>1.7677419999999999</v>
      </c>
      <c r="D32" s="93">
        <v>29.34338</v>
      </c>
      <c r="E32" s="93">
        <v>0</v>
      </c>
      <c r="F32" s="93">
        <v>21.891068000000001</v>
      </c>
      <c r="G32" s="93">
        <v>0</v>
      </c>
      <c r="H32" s="93">
        <v>31.712928000000002</v>
      </c>
      <c r="I32" s="93">
        <v>36.03707</v>
      </c>
      <c r="J32" s="93">
        <v>0</v>
      </c>
      <c r="K32" s="93">
        <v>0</v>
      </c>
      <c r="L32" s="93">
        <v>0</v>
      </c>
      <c r="M32" s="93">
        <v>0</v>
      </c>
      <c r="N32" s="94">
        <f t="shared" si="3"/>
        <v>120.752188</v>
      </c>
      <c r="O32" s="76" t="s">
        <v>86</v>
      </c>
      <c r="R32" s="18"/>
    </row>
    <row r="33" spans="2:18" s="12" customFormat="1" ht="19.5" x14ac:dyDescent="0.25">
      <c r="B33" s="95" t="s">
        <v>60</v>
      </c>
      <c r="C33" s="93">
        <v>60.912982999999997</v>
      </c>
      <c r="D33" s="93">
        <v>0.46023199999999997</v>
      </c>
      <c r="E33" s="93">
        <v>0</v>
      </c>
      <c r="F33" s="93">
        <v>49.394454000000003</v>
      </c>
      <c r="G33" s="93">
        <v>0</v>
      </c>
      <c r="H33" s="93">
        <v>1.13855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4">
        <f t="shared" si="3"/>
        <v>111.90621899999999</v>
      </c>
      <c r="O33" s="76" t="s">
        <v>59</v>
      </c>
      <c r="Q33" s="25"/>
      <c r="R33" s="18"/>
    </row>
    <row r="34" spans="2:18" s="12" customFormat="1" ht="19.5" x14ac:dyDescent="0.25">
      <c r="B34" s="95" t="s">
        <v>116</v>
      </c>
      <c r="C34" s="93">
        <v>0</v>
      </c>
      <c r="D34" s="93">
        <v>0</v>
      </c>
      <c r="E34" s="93">
        <v>0</v>
      </c>
      <c r="F34" s="93">
        <v>106.66206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4">
        <f t="shared" si="3"/>
        <v>106.66206</v>
      </c>
      <c r="O34" s="76" t="s">
        <v>115</v>
      </c>
      <c r="R34" s="18"/>
    </row>
    <row r="35" spans="2:18" s="12" customFormat="1" ht="19.5" x14ac:dyDescent="0.25">
      <c r="B35" s="95" t="s">
        <v>50</v>
      </c>
      <c r="C35" s="93">
        <v>90.652800999999997</v>
      </c>
      <c r="D35" s="93">
        <v>1.354028</v>
      </c>
      <c r="E35" s="93">
        <v>1.968E-2</v>
      </c>
      <c r="F35" s="93">
        <v>6.7921149999999999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4">
        <f t="shared" si="3"/>
        <v>98.818623999999986</v>
      </c>
      <c r="O35" s="76" t="s">
        <v>49</v>
      </c>
    </row>
    <row r="36" spans="2:18" s="12" customFormat="1" ht="19.5" x14ac:dyDescent="0.25">
      <c r="B36" s="95" t="s">
        <v>93</v>
      </c>
      <c r="C36" s="93">
        <v>5.9399579999999998</v>
      </c>
      <c r="D36" s="93">
        <v>64.9773</v>
      </c>
      <c r="E36" s="93">
        <v>0</v>
      </c>
      <c r="F36" s="93">
        <v>25.409148999999999</v>
      </c>
      <c r="G36" s="93">
        <v>0</v>
      </c>
      <c r="H36" s="93">
        <v>1.522305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4">
        <f t="shared" si="3"/>
        <v>97.848712000000006</v>
      </c>
      <c r="O36" s="76" t="s">
        <v>92</v>
      </c>
    </row>
    <row r="37" spans="2:18" s="12" customFormat="1" ht="19.5" x14ac:dyDescent="0.25">
      <c r="B37" s="95" t="s">
        <v>114</v>
      </c>
      <c r="C37" s="93">
        <v>1.944145</v>
      </c>
      <c r="D37" s="93">
        <v>7.1411660000000001</v>
      </c>
      <c r="E37" s="93">
        <v>0.13320000000000001</v>
      </c>
      <c r="F37" s="93">
        <v>43.944294999999997</v>
      </c>
      <c r="G37" s="93">
        <v>0</v>
      </c>
      <c r="H37" s="93">
        <v>22.575022000000001</v>
      </c>
      <c r="I37" s="93">
        <v>0.58469700000000002</v>
      </c>
      <c r="J37" s="93">
        <v>1.777369</v>
      </c>
      <c r="K37" s="93">
        <v>0.25264399999999998</v>
      </c>
      <c r="L37" s="93">
        <v>6.7057010000000004</v>
      </c>
      <c r="M37" s="93">
        <v>9.8809999999999992E-3</v>
      </c>
      <c r="N37" s="94">
        <f t="shared" si="3"/>
        <v>85.068119999999993</v>
      </c>
      <c r="O37" s="76" t="s">
        <v>113</v>
      </c>
    </row>
    <row r="38" spans="2:18" s="12" customFormat="1" ht="19.5" x14ac:dyDescent="0.25">
      <c r="B38" s="95" t="s">
        <v>81</v>
      </c>
      <c r="C38" s="93">
        <v>0</v>
      </c>
      <c r="D38" s="93">
        <v>5.7724719999999996</v>
      </c>
      <c r="E38" s="93">
        <v>4.6668519999999996</v>
      </c>
      <c r="F38" s="93">
        <v>34.556837000000002</v>
      </c>
      <c r="G38" s="93">
        <v>0</v>
      </c>
      <c r="H38" s="93">
        <v>23.587160000000001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4">
        <f t="shared" si="3"/>
        <v>68.583320999999998</v>
      </c>
      <c r="O38" s="76" t="s">
        <v>80</v>
      </c>
    </row>
    <row r="39" spans="2:18" s="12" customFormat="1" ht="19.5" x14ac:dyDescent="0.25">
      <c r="B39" s="95" t="s">
        <v>62</v>
      </c>
      <c r="C39" s="93">
        <v>24.797647000000001</v>
      </c>
      <c r="D39" s="93">
        <v>3.94056337</v>
      </c>
      <c r="E39" s="93">
        <v>0</v>
      </c>
      <c r="F39" s="93">
        <v>26.090513600000001</v>
      </c>
      <c r="G39" s="93">
        <v>0</v>
      </c>
      <c r="H39" s="93">
        <v>6.9720500899999998</v>
      </c>
      <c r="I39" s="93">
        <v>0.36864671999999998</v>
      </c>
      <c r="J39" s="93">
        <v>0</v>
      </c>
      <c r="K39" s="93">
        <v>0</v>
      </c>
      <c r="L39" s="93">
        <v>0</v>
      </c>
      <c r="M39" s="93">
        <v>0</v>
      </c>
      <c r="N39" s="94">
        <f t="shared" si="3"/>
        <v>62.169420779999996</v>
      </c>
      <c r="O39" s="76" t="s">
        <v>61</v>
      </c>
    </row>
    <row r="40" spans="2:18" s="12" customFormat="1" ht="19.5" x14ac:dyDescent="0.25">
      <c r="B40" s="95" t="s">
        <v>97</v>
      </c>
      <c r="C40" s="93">
        <v>0</v>
      </c>
      <c r="D40" s="93">
        <v>10.785663</v>
      </c>
      <c r="E40" s="93">
        <v>36.600726000000002</v>
      </c>
      <c r="F40" s="93">
        <v>3.6960280000000001</v>
      </c>
      <c r="G40" s="93">
        <v>0</v>
      </c>
      <c r="H40" s="93">
        <v>2.4438680000000002</v>
      </c>
      <c r="I40" s="93">
        <v>2.7004700000000001</v>
      </c>
      <c r="J40" s="93">
        <v>0</v>
      </c>
      <c r="K40" s="93">
        <v>0</v>
      </c>
      <c r="L40" s="93">
        <v>0</v>
      </c>
      <c r="M40" s="93">
        <v>0</v>
      </c>
      <c r="N40" s="94">
        <f t="shared" si="3"/>
        <v>56.226755000000004</v>
      </c>
      <c r="O40" s="76" t="s">
        <v>96</v>
      </c>
    </row>
    <row r="41" spans="2:18" s="12" customFormat="1" ht="19.5" x14ac:dyDescent="0.25">
      <c r="B41" s="95" t="s">
        <v>32</v>
      </c>
      <c r="C41" s="93">
        <v>0</v>
      </c>
      <c r="D41" s="93">
        <v>0.1</v>
      </c>
      <c r="E41" s="93">
        <v>0</v>
      </c>
      <c r="F41" s="93">
        <v>52.626804200000002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4">
        <f t="shared" si="3"/>
        <v>52.726804200000004</v>
      </c>
      <c r="O41" s="76" t="s">
        <v>31</v>
      </c>
      <c r="R41" s="18"/>
    </row>
    <row r="42" spans="2:18" s="12" customFormat="1" ht="19.5" x14ac:dyDescent="0.25">
      <c r="B42" s="95" t="s">
        <v>28</v>
      </c>
      <c r="C42" s="93">
        <v>0.28599999999999998</v>
      </c>
      <c r="D42" s="93">
        <v>0</v>
      </c>
      <c r="E42" s="93">
        <v>0</v>
      </c>
      <c r="F42" s="93">
        <v>43.495905999999998</v>
      </c>
      <c r="G42" s="93">
        <v>0</v>
      </c>
      <c r="H42" s="93">
        <v>0.12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4">
        <f t="shared" si="3"/>
        <v>43.901905999999997</v>
      </c>
      <c r="O42" s="76" t="s">
        <v>27</v>
      </c>
    </row>
    <row r="43" spans="2:18" s="12" customFormat="1" ht="19.5" x14ac:dyDescent="0.25">
      <c r="B43" s="95" t="s">
        <v>144</v>
      </c>
      <c r="C43" s="93">
        <v>0</v>
      </c>
      <c r="D43" s="93">
        <v>0.368674</v>
      </c>
      <c r="E43" s="93">
        <v>0</v>
      </c>
      <c r="F43" s="93">
        <v>40.411987000000003</v>
      </c>
      <c r="G43" s="93">
        <v>0</v>
      </c>
      <c r="H43" s="93">
        <v>0.35</v>
      </c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4">
        <f t="shared" si="3"/>
        <v>41.130661000000003</v>
      </c>
      <c r="O43" s="76" t="s">
        <v>145</v>
      </c>
    </row>
    <row r="44" spans="2:18" s="12" customFormat="1" ht="19.5" x14ac:dyDescent="0.25">
      <c r="B44" s="95" t="s">
        <v>85</v>
      </c>
      <c r="C44" s="93">
        <v>1.3560779999999999</v>
      </c>
      <c r="D44" s="93">
        <v>9.6675070000000005</v>
      </c>
      <c r="E44" s="93">
        <v>0</v>
      </c>
      <c r="F44" s="93">
        <v>20.749003999999999</v>
      </c>
      <c r="G44" s="93">
        <v>0</v>
      </c>
      <c r="H44" s="93">
        <v>0.21729999999999999</v>
      </c>
      <c r="I44" s="93">
        <v>5.7761659999999999</v>
      </c>
      <c r="J44" s="93">
        <v>0</v>
      </c>
      <c r="K44" s="93">
        <v>0</v>
      </c>
      <c r="L44" s="93">
        <v>0</v>
      </c>
      <c r="M44" s="93">
        <v>0</v>
      </c>
      <c r="N44" s="94">
        <f t="shared" si="3"/>
        <v>37.766055000000001</v>
      </c>
      <c r="O44" s="76" t="s">
        <v>84</v>
      </c>
    </row>
    <row r="45" spans="2:18" s="12" customFormat="1" ht="17.25" customHeight="1" x14ac:dyDescent="0.25">
      <c r="B45" s="95" t="s">
        <v>79</v>
      </c>
      <c r="C45" s="93">
        <v>3.8380100000000001</v>
      </c>
      <c r="D45" s="93">
        <v>19.979423000000001</v>
      </c>
      <c r="E45" s="93">
        <v>0</v>
      </c>
      <c r="F45" s="93">
        <v>5.4558819999999999</v>
      </c>
      <c r="G45" s="93">
        <v>0</v>
      </c>
      <c r="H45" s="93">
        <v>3.9187379999999998</v>
      </c>
      <c r="I45" s="93">
        <v>0.17157900000000001</v>
      </c>
      <c r="J45" s="93">
        <v>0.29926199999999997</v>
      </c>
      <c r="K45" s="93">
        <v>0</v>
      </c>
      <c r="L45" s="93">
        <v>0</v>
      </c>
      <c r="M45" s="93">
        <v>5.1039000000000001E-2</v>
      </c>
      <c r="N45" s="94">
        <f t="shared" si="3"/>
        <v>33.713933000000004</v>
      </c>
      <c r="O45" s="76" t="s">
        <v>78</v>
      </c>
    </row>
    <row r="46" spans="2:18" s="12" customFormat="1" ht="17.25" customHeight="1" x14ac:dyDescent="0.25">
      <c r="B46" s="95" t="s">
        <v>46</v>
      </c>
      <c r="C46" s="93">
        <v>0</v>
      </c>
      <c r="D46" s="93">
        <v>3.6816300000000002</v>
      </c>
      <c r="E46" s="93">
        <v>4.6451960000000003</v>
      </c>
      <c r="F46" s="93">
        <v>5.982418</v>
      </c>
      <c r="G46" s="93">
        <v>0</v>
      </c>
      <c r="H46" s="93">
        <v>8.9167690000000004</v>
      </c>
      <c r="I46" s="93">
        <v>6.8208719999999996</v>
      </c>
      <c r="J46" s="93">
        <v>0</v>
      </c>
      <c r="K46" s="93">
        <v>0</v>
      </c>
      <c r="L46" s="93">
        <v>0</v>
      </c>
      <c r="M46" s="93">
        <v>0</v>
      </c>
      <c r="N46" s="94">
        <f t="shared" si="3"/>
        <v>30.046885000000003</v>
      </c>
      <c r="O46" s="76" t="s">
        <v>45</v>
      </c>
    </row>
    <row r="47" spans="2:18" s="12" customFormat="1" ht="19.5" x14ac:dyDescent="0.25">
      <c r="B47" s="95" t="s">
        <v>42</v>
      </c>
      <c r="C47" s="93">
        <v>1.8256730000000001</v>
      </c>
      <c r="D47" s="93">
        <v>0.15015600000000001</v>
      </c>
      <c r="E47" s="93">
        <v>0</v>
      </c>
      <c r="F47" s="93">
        <v>25.406369999999999</v>
      </c>
      <c r="G47" s="93">
        <v>0</v>
      </c>
      <c r="H47" s="93">
        <v>0</v>
      </c>
      <c r="I47" s="93">
        <v>7.0707999999999993E-2</v>
      </c>
      <c r="J47" s="93">
        <v>0</v>
      </c>
      <c r="K47" s="93">
        <v>0</v>
      </c>
      <c r="L47" s="93">
        <v>0</v>
      </c>
      <c r="M47" s="93">
        <v>0</v>
      </c>
      <c r="N47" s="94">
        <f t="shared" si="3"/>
        <v>27.452907</v>
      </c>
      <c r="O47" s="76" t="s">
        <v>41</v>
      </c>
    </row>
    <row r="48" spans="2:18" s="12" customFormat="1" ht="19.5" x14ac:dyDescent="0.25">
      <c r="B48" s="95" t="s">
        <v>99</v>
      </c>
      <c r="C48" s="93">
        <v>0</v>
      </c>
      <c r="D48" s="93">
        <v>6.1482000000000001</v>
      </c>
      <c r="E48" s="93">
        <v>0</v>
      </c>
      <c r="F48" s="93">
        <v>20.429946000000001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4">
        <f t="shared" si="3"/>
        <v>26.578146</v>
      </c>
      <c r="O48" s="76" t="s">
        <v>98</v>
      </c>
    </row>
    <row r="49" spans="2:18" s="12" customFormat="1" ht="19.5" x14ac:dyDescent="0.25">
      <c r="B49" s="95" t="s">
        <v>77</v>
      </c>
      <c r="C49" s="93">
        <v>25.639941</v>
      </c>
      <c r="D49" s="93">
        <v>0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4">
        <f t="shared" si="3"/>
        <v>25.639941</v>
      </c>
      <c r="O49" s="76" t="s">
        <v>149</v>
      </c>
    </row>
    <row r="50" spans="2:18" s="12" customFormat="1" ht="19.5" x14ac:dyDescent="0.25">
      <c r="B50" s="95" t="s">
        <v>44</v>
      </c>
      <c r="C50" s="93">
        <v>0</v>
      </c>
      <c r="D50" s="93">
        <v>0</v>
      </c>
      <c r="E50" s="93">
        <v>0</v>
      </c>
      <c r="F50" s="93">
        <v>25.049004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4">
        <f t="shared" si="3"/>
        <v>25.049004</v>
      </c>
      <c r="O50" s="76" t="s">
        <v>43</v>
      </c>
    </row>
    <row r="51" spans="2:18" s="12" customFormat="1" ht="19.5" x14ac:dyDescent="0.25">
      <c r="B51" s="95" t="s">
        <v>38</v>
      </c>
      <c r="C51" s="93">
        <v>0</v>
      </c>
      <c r="D51" s="93">
        <v>0.73</v>
      </c>
      <c r="E51" s="93">
        <v>0</v>
      </c>
      <c r="F51" s="93">
        <v>18.853860000000001</v>
      </c>
      <c r="G51" s="93">
        <v>0</v>
      </c>
      <c r="H51" s="93">
        <v>3.3292600000000001</v>
      </c>
      <c r="I51" s="93">
        <v>1.965249</v>
      </c>
      <c r="J51" s="93">
        <v>0</v>
      </c>
      <c r="K51" s="93">
        <v>0</v>
      </c>
      <c r="L51" s="93">
        <v>0</v>
      </c>
      <c r="M51" s="93">
        <v>0</v>
      </c>
      <c r="N51" s="94">
        <f t="shared" si="3"/>
        <v>24.878369000000003</v>
      </c>
      <c r="O51" s="76" t="s">
        <v>37</v>
      </c>
    </row>
    <row r="52" spans="2:18" s="12" customFormat="1" ht="19.5" x14ac:dyDescent="0.25">
      <c r="B52" s="95" t="s">
        <v>58</v>
      </c>
      <c r="C52" s="93">
        <v>0</v>
      </c>
      <c r="D52" s="93">
        <v>3.1174404299999998</v>
      </c>
      <c r="E52" s="93">
        <v>3.618125</v>
      </c>
      <c r="F52" s="93">
        <v>15.599157640000001</v>
      </c>
      <c r="G52" s="93">
        <v>0</v>
      </c>
      <c r="H52" s="93">
        <v>1.1089199999999999</v>
      </c>
      <c r="I52" s="93">
        <v>9.0329000000000007E-2</v>
      </c>
      <c r="J52" s="93">
        <v>0</v>
      </c>
      <c r="K52" s="93">
        <v>0</v>
      </c>
      <c r="L52" s="93">
        <v>0</v>
      </c>
      <c r="M52" s="93">
        <v>0</v>
      </c>
      <c r="N52" s="94">
        <f t="shared" si="3"/>
        <v>23.533972070000004</v>
      </c>
      <c r="O52" s="76" t="s">
        <v>57</v>
      </c>
    </row>
    <row r="53" spans="2:18" s="12" customFormat="1" ht="19.5" x14ac:dyDescent="0.25">
      <c r="B53" s="95" t="s">
        <v>68</v>
      </c>
      <c r="C53" s="93">
        <v>14.165903999999999</v>
      </c>
      <c r="D53" s="93">
        <v>0</v>
      </c>
      <c r="E53" s="93">
        <v>0</v>
      </c>
      <c r="F53" s="93">
        <v>5.272284</v>
      </c>
      <c r="G53" s="93">
        <v>0</v>
      </c>
      <c r="H53" s="93">
        <v>0</v>
      </c>
      <c r="I53" s="93">
        <v>2.2200000000000002</v>
      </c>
      <c r="J53" s="93">
        <v>0</v>
      </c>
      <c r="K53" s="93">
        <v>0</v>
      </c>
      <c r="L53" s="93">
        <v>0</v>
      </c>
      <c r="M53" s="93">
        <v>0</v>
      </c>
      <c r="N53" s="94">
        <f t="shared" si="3"/>
        <v>21.658187999999999</v>
      </c>
      <c r="O53" s="76" t="s">
        <v>67</v>
      </c>
    </row>
    <row r="54" spans="2:18" s="12" customFormat="1" ht="19.5" x14ac:dyDescent="0.25">
      <c r="B54" s="95" t="s">
        <v>83</v>
      </c>
      <c r="C54" s="93">
        <v>0</v>
      </c>
      <c r="D54" s="93">
        <v>3.2640652000000001</v>
      </c>
      <c r="E54" s="93">
        <v>0</v>
      </c>
      <c r="F54" s="93">
        <v>5.8176329999999998</v>
      </c>
      <c r="G54" s="93">
        <v>0</v>
      </c>
      <c r="H54" s="93">
        <v>0</v>
      </c>
      <c r="I54" s="93">
        <v>12.318396999999999</v>
      </c>
      <c r="J54" s="93">
        <v>0</v>
      </c>
      <c r="K54" s="93">
        <v>0</v>
      </c>
      <c r="L54" s="93">
        <v>0</v>
      </c>
      <c r="M54" s="93">
        <v>0</v>
      </c>
      <c r="N54" s="94">
        <f t="shared" si="3"/>
        <v>21.400095199999999</v>
      </c>
      <c r="O54" s="76" t="s">
        <v>82</v>
      </c>
    </row>
    <row r="55" spans="2:18" s="12" customFormat="1" ht="19.5" x14ac:dyDescent="0.25">
      <c r="B55" s="95" t="s">
        <v>89</v>
      </c>
      <c r="C55" s="93">
        <v>11.888944</v>
      </c>
      <c r="D55" s="93">
        <v>1.808872</v>
      </c>
      <c r="E55" s="93">
        <v>0</v>
      </c>
      <c r="F55" s="93">
        <v>5.6363060000000003</v>
      </c>
      <c r="G55" s="93">
        <v>0</v>
      </c>
      <c r="H55" s="93">
        <v>1.629478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4">
        <f t="shared" si="3"/>
        <v>20.9636</v>
      </c>
      <c r="O55" s="76" t="s">
        <v>88</v>
      </c>
      <c r="R55" s="19"/>
    </row>
    <row r="56" spans="2:18" s="12" customFormat="1" ht="19.5" x14ac:dyDescent="0.25">
      <c r="B56" s="95" t="s">
        <v>34</v>
      </c>
      <c r="C56" s="93">
        <v>2.7705350000000002</v>
      </c>
      <c r="D56" s="93">
        <v>1.2412840000000001</v>
      </c>
      <c r="E56" s="93">
        <v>0</v>
      </c>
      <c r="F56" s="93">
        <v>10.149915999999999</v>
      </c>
      <c r="G56" s="93">
        <v>0</v>
      </c>
      <c r="H56" s="93">
        <v>2.4578139999999999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4">
        <f t="shared" si="3"/>
        <v>16.619548999999999</v>
      </c>
      <c r="O56" s="76" t="s">
        <v>33</v>
      </c>
    </row>
    <row r="57" spans="2:18" s="12" customFormat="1" ht="19.5" x14ac:dyDescent="0.25">
      <c r="B57" s="95" t="s">
        <v>70</v>
      </c>
      <c r="C57" s="93">
        <v>0</v>
      </c>
      <c r="D57" s="93">
        <v>0.77949999999999997</v>
      </c>
      <c r="E57" s="93">
        <v>0</v>
      </c>
      <c r="F57" s="93">
        <v>15.571491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4">
        <f t="shared" si="3"/>
        <v>16.350991</v>
      </c>
      <c r="O57" s="76" t="s">
        <v>69</v>
      </c>
    </row>
    <row r="58" spans="2:18" s="12" customFormat="1" ht="19.5" x14ac:dyDescent="0.25">
      <c r="B58" s="95" t="s">
        <v>74</v>
      </c>
      <c r="C58" s="93">
        <v>1.2466379999999999</v>
      </c>
      <c r="D58" s="93">
        <v>6.0735530000000004</v>
      </c>
      <c r="E58" s="93">
        <v>0</v>
      </c>
      <c r="F58" s="93">
        <v>6.4360099999999996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4">
        <f t="shared" ref="N58:N84" si="4">+C58+D58+E58+F58+G58+H58+I58+J58+K58+L58+M58</f>
        <v>13.756201000000001</v>
      </c>
      <c r="O58" s="76" t="s">
        <v>73</v>
      </c>
    </row>
    <row r="59" spans="2:18" s="12" customFormat="1" ht="19.5" x14ac:dyDescent="0.25">
      <c r="B59" s="95" t="s">
        <v>66</v>
      </c>
      <c r="C59" s="93">
        <v>12.869770000000001</v>
      </c>
      <c r="D59" s="93">
        <v>5.0169999999999998E-3</v>
      </c>
      <c r="E59" s="93">
        <v>0</v>
      </c>
      <c r="F59" s="93">
        <v>0.57621999999999995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4">
        <f t="shared" si="4"/>
        <v>13.451007000000001</v>
      </c>
      <c r="O59" s="76" t="s">
        <v>65</v>
      </c>
    </row>
    <row r="60" spans="2:18" s="12" customFormat="1" ht="19.5" x14ac:dyDescent="0.25">
      <c r="B60" s="95" t="s">
        <v>40</v>
      </c>
      <c r="C60" s="93">
        <v>1.560287</v>
      </c>
      <c r="D60" s="93">
        <v>0.434118</v>
      </c>
      <c r="E60" s="93">
        <v>2.6111939999999998</v>
      </c>
      <c r="F60" s="93">
        <v>1.0185839999999999</v>
      </c>
      <c r="G60" s="93">
        <v>0</v>
      </c>
      <c r="H60" s="93">
        <v>3.4120300000000001</v>
      </c>
      <c r="I60" s="93">
        <v>2.0679500000000002</v>
      </c>
      <c r="J60" s="93">
        <v>0</v>
      </c>
      <c r="K60" s="93">
        <v>0</v>
      </c>
      <c r="L60" s="93">
        <v>0</v>
      </c>
      <c r="M60" s="93">
        <v>0</v>
      </c>
      <c r="N60" s="94">
        <f t="shared" si="4"/>
        <v>11.104163</v>
      </c>
      <c r="O60" s="76" t="s">
        <v>39</v>
      </c>
    </row>
    <row r="61" spans="2:18" s="12" customFormat="1" ht="19.5" x14ac:dyDescent="0.25">
      <c r="B61" s="95" t="s">
        <v>30</v>
      </c>
      <c r="C61" s="93">
        <v>0.94579199999999997</v>
      </c>
      <c r="D61" s="93">
        <v>0.237403</v>
      </c>
      <c r="E61" s="93">
        <v>0.60752499999999998</v>
      </c>
      <c r="F61" s="93">
        <v>3.978037</v>
      </c>
      <c r="G61" s="93">
        <v>0</v>
      </c>
      <c r="H61" s="93">
        <v>0</v>
      </c>
      <c r="I61" s="93">
        <v>4.6510119999999997</v>
      </c>
      <c r="J61" s="93">
        <v>0</v>
      </c>
      <c r="K61" s="93">
        <v>0</v>
      </c>
      <c r="L61" s="93">
        <v>0</v>
      </c>
      <c r="M61" s="93">
        <v>0</v>
      </c>
      <c r="N61" s="94">
        <f t="shared" si="4"/>
        <v>10.419768999999999</v>
      </c>
      <c r="O61" s="76" t="s">
        <v>29</v>
      </c>
    </row>
    <row r="62" spans="2:18" s="12" customFormat="1" ht="19.5" x14ac:dyDescent="0.25">
      <c r="B62" s="95" t="s">
        <v>36</v>
      </c>
      <c r="C62" s="93">
        <v>0</v>
      </c>
      <c r="D62" s="93">
        <v>7.1203060000000002</v>
      </c>
      <c r="E62" s="93">
        <v>1.169907</v>
      </c>
      <c r="F62" s="93">
        <v>0</v>
      </c>
      <c r="G62" s="93">
        <v>0</v>
      </c>
      <c r="H62" s="93">
        <v>1.018894</v>
      </c>
      <c r="I62" s="93">
        <v>0.43460700000000002</v>
      </c>
      <c r="J62" s="93">
        <v>0</v>
      </c>
      <c r="K62" s="93">
        <v>0</v>
      </c>
      <c r="L62" s="93">
        <v>0</v>
      </c>
      <c r="M62" s="93">
        <v>0</v>
      </c>
      <c r="N62" s="94">
        <f t="shared" si="4"/>
        <v>9.7437139999999989</v>
      </c>
      <c r="O62" s="76" t="s">
        <v>35</v>
      </c>
    </row>
    <row r="63" spans="2:18" s="12" customFormat="1" ht="19.5" x14ac:dyDescent="0.25">
      <c r="B63" s="95" t="s">
        <v>109</v>
      </c>
      <c r="C63" s="93">
        <v>0</v>
      </c>
      <c r="D63" s="93">
        <v>0.28360000000000002</v>
      </c>
      <c r="E63" s="93">
        <v>0</v>
      </c>
      <c r="F63" s="93">
        <v>8.3788300000000007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4">
        <f t="shared" si="4"/>
        <v>8.6624300000000005</v>
      </c>
      <c r="O63" s="76" t="s">
        <v>108</v>
      </c>
    </row>
    <row r="64" spans="2:18" s="12" customFormat="1" ht="19.5" x14ac:dyDescent="0.25">
      <c r="B64" s="95" t="s">
        <v>64</v>
      </c>
      <c r="C64" s="93">
        <v>0.71014900000000003</v>
      </c>
      <c r="D64" s="93">
        <v>4.9523570000000001</v>
      </c>
      <c r="E64" s="93">
        <v>0</v>
      </c>
      <c r="F64" s="93">
        <v>2.9684849999999998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4">
        <f t="shared" si="4"/>
        <v>8.6309909999999999</v>
      </c>
      <c r="O64" s="76" t="s">
        <v>63</v>
      </c>
    </row>
    <row r="65" spans="2:15" s="12" customFormat="1" ht="19.5" x14ac:dyDescent="0.25">
      <c r="B65" s="95" t="s">
        <v>95</v>
      </c>
      <c r="C65" s="93">
        <v>3.105855</v>
      </c>
      <c r="D65" s="93">
        <v>0.86514899999999995</v>
      </c>
      <c r="E65" s="93">
        <v>0</v>
      </c>
      <c r="F65" s="93">
        <v>3.3099479999999999</v>
      </c>
      <c r="G65" s="93">
        <v>0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4">
        <f t="shared" si="4"/>
        <v>7.2809519999999992</v>
      </c>
      <c r="O65" s="76" t="s">
        <v>94</v>
      </c>
    </row>
    <row r="66" spans="2:15" s="12" customFormat="1" ht="19.5" x14ac:dyDescent="0.25">
      <c r="B66" s="95" t="s">
        <v>56</v>
      </c>
      <c r="C66" s="93">
        <v>0</v>
      </c>
      <c r="D66" s="93">
        <v>0.113</v>
      </c>
      <c r="E66" s="93">
        <v>0</v>
      </c>
      <c r="F66" s="93">
        <v>0.78906299999999996</v>
      </c>
      <c r="G66" s="93">
        <v>0</v>
      </c>
      <c r="H66" s="93">
        <v>6.9999999999999994E-5</v>
      </c>
      <c r="I66" s="93">
        <v>5.4533680000000002</v>
      </c>
      <c r="J66" s="93">
        <v>0</v>
      </c>
      <c r="K66" s="93">
        <v>0</v>
      </c>
      <c r="L66" s="93">
        <v>0</v>
      </c>
      <c r="M66" s="93">
        <v>0</v>
      </c>
      <c r="N66" s="94">
        <f t="shared" si="4"/>
        <v>6.3555010000000003</v>
      </c>
      <c r="O66" s="76" t="s">
        <v>55</v>
      </c>
    </row>
    <row r="67" spans="2:15" s="12" customFormat="1" ht="19.5" x14ac:dyDescent="0.25">
      <c r="B67" s="95" t="s">
        <v>52</v>
      </c>
      <c r="C67" s="93">
        <v>0</v>
      </c>
      <c r="D67" s="93">
        <v>7.7080999999999997E-2</v>
      </c>
      <c r="E67" s="93">
        <v>0.35160000000000002</v>
      </c>
      <c r="F67" s="93">
        <v>0.91270293999999996</v>
      </c>
      <c r="G67" s="93">
        <v>0</v>
      </c>
      <c r="H67" s="93">
        <v>0</v>
      </c>
      <c r="I67" s="93">
        <v>4.7817210000000001</v>
      </c>
      <c r="J67" s="93">
        <v>0</v>
      </c>
      <c r="K67" s="93">
        <v>0</v>
      </c>
      <c r="L67" s="93">
        <v>0</v>
      </c>
      <c r="M67" s="93">
        <v>0</v>
      </c>
      <c r="N67" s="94">
        <f t="shared" si="4"/>
        <v>6.1231049400000002</v>
      </c>
      <c r="O67" s="76" t="s">
        <v>51</v>
      </c>
    </row>
    <row r="68" spans="2:15" s="12" customFormat="1" ht="19.5" x14ac:dyDescent="0.25">
      <c r="B68" s="95" t="s">
        <v>76</v>
      </c>
      <c r="C68" s="93">
        <v>1.766578</v>
      </c>
      <c r="D68" s="93">
        <v>0</v>
      </c>
      <c r="E68" s="93">
        <v>0</v>
      </c>
      <c r="F68" s="93">
        <v>4.1080540000000001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4">
        <f t="shared" si="4"/>
        <v>5.8746320000000001</v>
      </c>
      <c r="O68" s="76" t="s">
        <v>75</v>
      </c>
    </row>
    <row r="69" spans="2:15" s="12" customFormat="1" ht="19.5" x14ac:dyDescent="0.25">
      <c r="B69" s="95" t="s">
        <v>26</v>
      </c>
      <c r="C69" s="93">
        <v>0</v>
      </c>
      <c r="D69" s="93">
        <v>1.72E-2</v>
      </c>
      <c r="E69" s="93">
        <v>0</v>
      </c>
      <c r="F69" s="93">
        <v>5.3914</v>
      </c>
      <c r="G69" s="93">
        <v>0</v>
      </c>
      <c r="H69" s="93">
        <v>2.6499999999999999E-2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4">
        <f t="shared" si="4"/>
        <v>5.4351000000000003</v>
      </c>
      <c r="O69" s="76" t="s">
        <v>25</v>
      </c>
    </row>
    <row r="70" spans="2:15" s="12" customFormat="1" ht="19.5" x14ac:dyDescent="0.25">
      <c r="B70" s="95" t="s">
        <v>23</v>
      </c>
      <c r="C70" s="93">
        <v>3.3428599999999999</v>
      </c>
      <c r="D70" s="93">
        <v>0</v>
      </c>
      <c r="E70" s="93">
        <v>0</v>
      </c>
      <c r="F70" s="93">
        <v>1.4719469999999999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4">
        <f t="shared" si="4"/>
        <v>4.8148070000000001</v>
      </c>
      <c r="O70" s="76" t="s">
        <v>150</v>
      </c>
    </row>
    <row r="71" spans="2:15" s="12" customFormat="1" ht="19.5" x14ac:dyDescent="0.25">
      <c r="B71" s="95" t="s">
        <v>72</v>
      </c>
      <c r="C71" s="93">
        <v>0.30208800000000002</v>
      </c>
      <c r="D71" s="93">
        <v>2.346886</v>
      </c>
      <c r="E71" s="93">
        <v>0</v>
      </c>
      <c r="F71" s="93">
        <v>1.6043160000000001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4">
        <f t="shared" si="4"/>
        <v>4.2532899999999998</v>
      </c>
      <c r="O71" s="76" t="s">
        <v>71</v>
      </c>
    </row>
    <row r="72" spans="2:15" s="12" customFormat="1" ht="19.5" x14ac:dyDescent="0.25">
      <c r="B72" s="95" t="s">
        <v>54</v>
      </c>
      <c r="C72" s="93">
        <v>0</v>
      </c>
      <c r="D72" s="93">
        <v>1.9051959999999999</v>
      </c>
      <c r="E72" s="93">
        <v>0</v>
      </c>
      <c r="F72" s="93">
        <v>1.2168570000000001</v>
      </c>
      <c r="G72" s="93">
        <v>0</v>
      </c>
      <c r="H72" s="93">
        <v>0.91596</v>
      </c>
      <c r="I72" s="93">
        <v>8.3999999999999995E-3</v>
      </c>
      <c r="J72" s="93">
        <v>0</v>
      </c>
      <c r="K72" s="93">
        <v>0</v>
      </c>
      <c r="L72" s="93">
        <v>0</v>
      </c>
      <c r="M72" s="93">
        <v>0</v>
      </c>
      <c r="N72" s="94">
        <f t="shared" si="4"/>
        <v>4.0464130000000003</v>
      </c>
      <c r="O72" s="76" t="s">
        <v>53</v>
      </c>
    </row>
    <row r="73" spans="2:15" s="12" customFormat="1" ht="19.5" x14ac:dyDescent="0.25">
      <c r="B73" s="95" t="s">
        <v>48</v>
      </c>
      <c r="C73" s="93">
        <v>0</v>
      </c>
      <c r="D73" s="93">
        <v>1.6759200000000001</v>
      </c>
      <c r="E73" s="93">
        <v>0</v>
      </c>
      <c r="F73" s="93">
        <v>2.0754000000000001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4">
        <f t="shared" si="4"/>
        <v>3.7513200000000002</v>
      </c>
      <c r="O73" s="76" t="s">
        <v>47</v>
      </c>
    </row>
    <row r="74" spans="2:15" s="12" customFormat="1" ht="19.5" x14ac:dyDescent="0.25">
      <c r="B74" s="95" t="s">
        <v>24</v>
      </c>
      <c r="C74" s="93">
        <v>0</v>
      </c>
      <c r="D74" s="93">
        <v>0</v>
      </c>
      <c r="E74" s="93">
        <v>0</v>
      </c>
      <c r="F74" s="93">
        <v>2.2234509999999998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4">
        <f t="shared" si="4"/>
        <v>2.2234509999999998</v>
      </c>
      <c r="O74" s="76" t="s">
        <v>148</v>
      </c>
    </row>
    <row r="75" spans="2:15" s="12" customFormat="1" ht="19.5" x14ac:dyDescent="0.25">
      <c r="B75" s="95" t="s">
        <v>21</v>
      </c>
      <c r="C75" s="93">
        <v>0</v>
      </c>
      <c r="D75" s="93">
        <v>0</v>
      </c>
      <c r="E75" s="93">
        <v>0.12091499999999999</v>
      </c>
      <c r="F75" s="93">
        <v>0.83460000000000001</v>
      </c>
      <c r="G75" s="93">
        <v>0</v>
      </c>
      <c r="H75" s="93">
        <v>0.67258300000000004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4">
        <f t="shared" si="4"/>
        <v>1.628098</v>
      </c>
      <c r="O75" s="76" t="s">
        <v>20</v>
      </c>
    </row>
    <row r="76" spans="2:15" s="12" customFormat="1" ht="19.5" x14ac:dyDescent="0.25">
      <c r="B76" s="95" t="s">
        <v>101</v>
      </c>
      <c r="C76" s="93">
        <v>0.83184999999999998</v>
      </c>
      <c r="D76" s="93">
        <v>0.47104975999999998</v>
      </c>
      <c r="E76" s="93">
        <v>0</v>
      </c>
      <c r="F76" s="93">
        <v>9.9999999999999995E-7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4">
        <f t="shared" si="4"/>
        <v>1.3029007599999998</v>
      </c>
      <c r="O76" s="76" t="s">
        <v>100</v>
      </c>
    </row>
    <row r="77" spans="2:15" s="12" customFormat="1" ht="19.5" x14ac:dyDescent="0.25">
      <c r="B77" s="95" t="s">
        <v>22</v>
      </c>
      <c r="C77" s="93">
        <v>0</v>
      </c>
      <c r="D77" s="93">
        <v>1.274</v>
      </c>
      <c r="E77" s="93">
        <v>0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4">
        <f t="shared" si="4"/>
        <v>1.274</v>
      </c>
      <c r="O77" s="76" t="s">
        <v>151</v>
      </c>
    </row>
    <row r="78" spans="2:15" s="12" customFormat="1" ht="19.5" x14ac:dyDescent="0.25">
      <c r="B78" s="95" t="s">
        <v>103</v>
      </c>
      <c r="C78" s="93">
        <v>0</v>
      </c>
      <c r="D78" s="93">
        <v>0.69663299999999995</v>
      </c>
      <c r="E78" s="93">
        <v>0</v>
      </c>
      <c r="F78" s="93">
        <v>0.115285</v>
      </c>
      <c r="G78" s="93">
        <v>0</v>
      </c>
      <c r="H78" s="93">
        <v>0.21084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4">
        <f t="shared" si="4"/>
        <v>1.0227579999999998</v>
      </c>
      <c r="O78" s="76" t="s">
        <v>102</v>
      </c>
    </row>
    <row r="79" spans="2:15" s="12" customFormat="1" ht="19.5" x14ac:dyDescent="0.25">
      <c r="B79" s="95" t="s">
        <v>111</v>
      </c>
      <c r="C79" s="93">
        <v>0</v>
      </c>
      <c r="D79" s="93">
        <v>0</v>
      </c>
      <c r="E79" s="93">
        <v>0</v>
      </c>
      <c r="F79" s="93">
        <v>0.98021999999999998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4">
        <f t="shared" si="4"/>
        <v>0.98021999999999998</v>
      </c>
      <c r="O79" s="76" t="s">
        <v>110</v>
      </c>
    </row>
    <row r="80" spans="2:15" s="12" customFormat="1" ht="19.5" x14ac:dyDescent="0.25">
      <c r="B80" s="95" t="s">
        <v>156</v>
      </c>
      <c r="C80" s="93">
        <v>0</v>
      </c>
      <c r="D80" s="93">
        <v>0</v>
      </c>
      <c r="E80" s="93">
        <v>0</v>
      </c>
      <c r="F80" s="93">
        <v>0.572461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4">
        <f t="shared" si="4"/>
        <v>0.572461</v>
      </c>
      <c r="O80" s="76" t="s">
        <v>165</v>
      </c>
    </row>
    <row r="81" spans="1:15" s="12" customFormat="1" ht="19.5" x14ac:dyDescent="0.25">
      <c r="B81" s="95" t="s">
        <v>184</v>
      </c>
      <c r="C81" s="93">
        <v>0</v>
      </c>
      <c r="D81" s="93">
        <v>0.1794</v>
      </c>
      <c r="E81" s="93">
        <v>0</v>
      </c>
      <c r="F81" s="93">
        <v>0</v>
      </c>
      <c r="G81" s="93">
        <v>0</v>
      </c>
      <c r="H81" s="93">
        <v>0.21479999999999999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4">
        <f t="shared" si="4"/>
        <v>0.39419999999999999</v>
      </c>
      <c r="O81" s="76" t="s">
        <v>194</v>
      </c>
    </row>
    <row r="82" spans="1:15" s="12" customFormat="1" ht="19.5" x14ac:dyDescent="0.25">
      <c r="B82" s="95" t="s">
        <v>19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0.16003999999999999</v>
      </c>
      <c r="I82" s="93">
        <v>0.12</v>
      </c>
      <c r="J82" s="93">
        <v>0</v>
      </c>
      <c r="K82" s="93">
        <v>0</v>
      </c>
      <c r="L82" s="93">
        <v>0</v>
      </c>
      <c r="M82" s="93">
        <v>0</v>
      </c>
      <c r="N82" s="94">
        <f t="shared" si="4"/>
        <v>0.28003999999999996</v>
      </c>
      <c r="O82" s="76" t="s">
        <v>152</v>
      </c>
    </row>
    <row r="83" spans="1:15" s="12" customFormat="1" ht="19.5" x14ac:dyDescent="0.25">
      <c r="B83" s="95" t="s">
        <v>185</v>
      </c>
      <c r="C83" s="93">
        <v>0</v>
      </c>
      <c r="D83" s="93">
        <v>0</v>
      </c>
      <c r="E83" s="93">
        <v>0</v>
      </c>
      <c r="F83" s="93">
        <v>0.16104499999999999</v>
      </c>
      <c r="G83" s="93">
        <v>0</v>
      </c>
      <c r="H83" s="93">
        <v>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4">
        <f t="shared" si="4"/>
        <v>0.16104499999999999</v>
      </c>
      <c r="O83" s="76" t="s">
        <v>195</v>
      </c>
    </row>
    <row r="84" spans="1:15" s="12" customFormat="1" ht="19.5" x14ac:dyDescent="0.25">
      <c r="B84" s="95" t="s">
        <v>183</v>
      </c>
      <c r="C84" s="93">
        <v>0</v>
      </c>
      <c r="D84" s="93">
        <v>0</v>
      </c>
      <c r="E84" s="93">
        <v>0</v>
      </c>
      <c r="F84" s="111">
        <v>9.7669999999999996E-3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112">
        <f t="shared" si="4"/>
        <v>9.7669999999999996E-3</v>
      </c>
      <c r="O84" s="76" t="s">
        <v>196</v>
      </c>
    </row>
    <row r="85" spans="1:15" s="4" customFormat="1" ht="30" customHeight="1" thickBot="1" x14ac:dyDescent="0.3">
      <c r="B85" s="96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8"/>
      <c r="O85" s="99"/>
    </row>
    <row r="86" spans="1:15" s="4" customFormat="1" ht="21.75" customHeight="1" thickTop="1" x14ac:dyDescent="0.25">
      <c r="A86" s="1"/>
      <c r="B86" s="4" t="s">
        <v>167</v>
      </c>
      <c r="D86" s="8"/>
      <c r="N86" s="15"/>
    </row>
    <row r="87" spans="1:15" s="4" customFormat="1" x14ac:dyDescent="0.25">
      <c r="A87" s="1"/>
      <c r="N87" s="15"/>
    </row>
    <row r="88" spans="1:15" s="107" customFormat="1" ht="27" thickBot="1" x14ac:dyDescent="0.3">
      <c r="A88" s="103"/>
      <c r="B88" s="104" t="s">
        <v>171</v>
      </c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6"/>
      <c r="O88" s="105"/>
    </row>
    <row r="89" spans="1:15" s="10" customFormat="1" ht="39.75" thickTop="1" x14ac:dyDescent="0.25">
      <c r="A89" s="6"/>
      <c r="B89" s="30" t="s">
        <v>182</v>
      </c>
      <c r="C89" s="31" t="s">
        <v>3</v>
      </c>
      <c r="D89" s="31" t="s">
        <v>4</v>
      </c>
      <c r="E89" s="31" t="s">
        <v>5</v>
      </c>
      <c r="F89" s="31" t="s">
        <v>0</v>
      </c>
      <c r="G89" s="31" t="s">
        <v>1</v>
      </c>
      <c r="H89" s="31" t="s">
        <v>2</v>
      </c>
      <c r="I89" s="31" t="s">
        <v>146</v>
      </c>
      <c r="J89" s="31" t="s">
        <v>6</v>
      </c>
      <c r="K89" s="31" t="s">
        <v>7</v>
      </c>
      <c r="L89" s="31" t="s">
        <v>8</v>
      </c>
      <c r="M89" s="31" t="s">
        <v>9</v>
      </c>
      <c r="N89" s="32" t="s">
        <v>10</v>
      </c>
      <c r="O89" s="33" t="s">
        <v>198</v>
      </c>
    </row>
    <row r="90" spans="1:15" s="4" customFormat="1" ht="19.5" x14ac:dyDescent="0.25">
      <c r="A90" s="1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6"/>
      <c r="O90" s="37"/>
    </row>
    <row r="91" spans="1:15" s="11" customFormat="1" ht="19.5" x14ac:dyDescent="0.25">
      <c r="A91" s="5"/>
      <c r="B91" s="26" t="s">
        <v>18</v>
      </c>
      <c r="C91" s="27">
        <f t="shared" ref="C91:M91" si="5">+C93+C99</f>
        <v>7.2631000000000001E-2</v>
      </c>
      <c r="D91" s="27">
        <f t="shared" si="5"/>
        <v>51.332711359999998</v>
      </c>
      <c r="E91" s="27">
        <f t="shared" si="5"/>
        <v>5.6580959999999996</v>
      </c>
      <c r="F91" s="27">
        <f t="shared" si="5"/>
        <v>36.164560760000008</v>
      </c>
      <c r="G91" s="27">
        <f t="shared" si="5"/>
        <v>0</v>
      </c>
      <c r="H91" s="27">
        <f t="shared" si="5"/>
        <v>0.91022499999999995</v>
      </c>
      <c r="I91" s="27">
        <f t="shared" si="5"/>
        <v>169.999199</v>
      </c>
      <c r="J91" s="27">
        <f t="shared" si="5"/>
        <v>0</v>
      </c>
      <c r="K91" s="27">
        <f t="shared" si="5"/>
        <v>0</v>
      </c>
      <c r="L91" s="27">
        <f t="shared" si="5"/>
        <v>0</v>
      </c>
      <c r="M91" s="27">
        <f t="shared" si="5"/>
        <v>0</v>
      </c>
      <c r="N91" s="28">
        <f>+N93+N102+N110</f>
        <v>316.40139374000006</v>
      </c>
      <c r="O91" s="29"/>
    </row>
    <row r="92" spans="1:15" s="4" customFormat="1" ht="19.5" hidden="1" x14ac:dyDescent="0.25">
      <c r="A92" s="1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40"/>
      <c r="O92" s="41"/>
    </row>
    <row r="93" spans="1:15" s="9" customFormat="1" ht="19.5" x14ac:dyDescent="0.25">
      <c r="A93" s="2"/>
      <c r="B93" s="42" t="s">
        <v>141</v>
      </c>
      <c r="C93" s="43">
        <f>SUM(C94:C100)</f>
        <v>7.2631000000000001E-2</v>
      </c>
      <c r="D93" s="43">
        <f t="shared" ref="D93:M93" si="6">SUM(D94:D100)</f>
        <v>51.332711359999998</v>
      </c>
      <c r="E93" s="43">
        <f t="shared" si="6"/>
        <v>5.6580959999999996</v>
      </c>
      <c r="F93" s="43">
        <f t="shared" si="6"/>
        <v>35.637295380000005</v>
      </c>
      <c r="G93" s="43">
        <f t="shared" si="6"/>
        <v>0</v>
      </c>
      <c r="H93" s="43">
        <f t="shared" si="6"/>
        <v>0.91022499999999995</v>
      </c>
      <c r="I93" s="43">
        <f t="shared" si="6"/>
        <v>169.999199</v>
      </c>
      <c r="J93" s="43">
        <f t="shared" si="6"/>
        <v>0</v>
      </c>
      <c r="K93" s="43">
        <f t="shared" si="6"/>
        <v>0</v>
      </c>
      <c r="L93" s="43">
        <f t="shared" si="6"/>
        <v>0</v>
      </c>
      <c r="M93" s="43">
        <f t="shared" si="6"/>
        <v>0</v>
      </c>
      <c r="N93" s="44">
        <f>SUM(N94:N100)</f>
        <v>263.61015774000003</v>
      </c>
      <c r="O93" s="45" t="s">
        <v>12</v>
      </c>
    </row>
    <row r="94" spans="1:15" s="21" customFormat="1" ht="16.5" customHeight="1" x14ac:dyDescent="0.25">
      <c r="A94" s="20"/>
      <c r="B94" s="46" t="s">
        <v>15</v>
      </c>
      <c r="C94" s="47">
        <v>7.2631000000000001E-2</v>
      </c>
      <c r="D94" s="47">
        <v>27.401446</v>
      </c>
      <c r="E94" s="47">
        <v>5.6580959999999996</v>
      </c>
      <c r="F94" s="47">
        <v>1.0765229999999999</v>
      </c>
      <c r="G94" s="47">
        <v>0</v>
      </c>
      <c r="H94" s="48">
        <v>0</v>
      </c>
      <c r="I94" s="48">
        <v>169.999199</v>
      </c>
      <c r="J94" s="47">
        <v>0</v>
      </c>
      <c r="K94" s="47">
        <v>0</v>
      </c>
      <c r="L94" s="47">
        <v>0</v>
      </c>
      <c r="M94" s="47">
        <v>0</v>
      </c>
      <c r="N94" s="49">
        <f t="shared" ref="N94:N100" si="7">C94+D94+E94+F94+G94+H94+I94++J94+K94+L94+M94</f>
        <v>204.20789500000001</v>
      </c>
      <c r="O94" s="50" t="s">
        <v>153</v>
      </c>
    </row>
    <row r="95" spans="1:15" s="21" customFormat="1" ht="19.5" customHeight="1" x14ac:dyDescent="0.25">
      <c r="A95" s="20"/>
      <c r="B95" s="46" t="s">
        <v>187</v>
      </c>
      <c r="C95" s="47">
        <v>0</v>
      </c>
      <c r="D95" s="47">
        <v>0</v>
      </c>
      <c r="E95" s="47">
        <v>0</v>
      </c>
      <c r="F95" s="47">
        <v>33.952489999999997</v>
      </c>
      <c r="G95" s="47">
        <v>0</v>
      </c>
      <c r="H95" s="47">
        <v>0</v>
      </c>
      <c r="I95" s="47">
        <v>0</v>
      </c>
      <c r="J95" s="47">
        <v>0</v>
      </c>
      <c r="K95" s="47">
        <v>0</v>
      </c>
      <c r="L95" s="47">
        <v>0</v>
      </c>
      <c r="M95" s="47">
        <v>0</v>
      </c>
      <c r="N95" s="49">
        <f t="shared" si="7"/>
        <v>33.952489999999997</v>
      </c>
      <c r="O95" s="50" t="s">
        <v>192</v>
      </c>
    </row>
    <row r="96" spans="1:15" s="21" customFormat="1" ht="16.5" customHeight="1" x14ac:dyDescent="0.25">
      <c r="A96" s="20"/>
      <c r="B96" s="46" t="s">
        <v>186</v>
      </c>
      <c r="C96" s="47">
        <v>0</v>
      </c>
      <c r="D96" s="47">
        <v>23.334090360000001</v>
      </c>
      <c r="E96" s="47">
        <v>0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0</v>
      </c>
      <c r="M96" s="47">
        <v>0</v>
      </c>
      <c r="N96" s="49">
        <f t="shared" si="7"/>
        <v>23.334090360000001</v>
      </c>
      <c r="O96" s="50" t="s">
        <v>193</v>
      </c>
    </row>
    <row r="97" spans="1:15" s="23" customFormat="1" ht="19.5" customHeight="1" x14ac:dyDescent="0.25">
      <c r="A97" s="22"/>
      <c r="B97" s="46" t="s">
        <v>14</v>
      </c>
      <c r="C97" s="47">
        <v>0</v>
      </c>
      <c r="D97" s="47">
        <v>0</v>
      </c>
      <c r="E97" s="47">
        <v>0</v>
      </c>
      <c r="F97" s="47">
        <v>0</v>
      </c>
      <c r="G97" s="47">
        <v>0</v>
      </c>
      <c r="H97" s="47">
        <v>0.91022499999999995</v>
      </c>
      <c r="I97" s="48">
        <v>0</v>
      </c>
      <c r="J97" s="47">
        <v>0</v>
      </c>
      <c r="K97" s="47">
        <v>0</v>
      </c>
      <c r="L97" s="47">
        <v>0</v>
      </c>
      <c r="M97" s="47">
        <v>0</v>
      </c>
      <c r="N97" s="49">
        <f t="shared" si="7"/>
        <v>0.91022499999999995</v>
      </c>
      <c r="O97" s="50" t="s">
        <v>154</v>
      </c>
    </row>
    <row r="98" spans="1:15" s="21" customFormat="1" ht="16.5" customHeight="1" x14ac:dyDescent="0.25">
      <c r="A98" s="20"/>
      <c r="B98" s="46" t="s">
        <v>13</v>
      </c>
      <c r="C98" s="47">
        <v>0</v>
      </c>
      <c r="D98" s="47">
        <v>0.59717500000000001</v>
      </c>
      <c r="E98" s="47">
        <v>0</v>
      </c>
      <c r="F98" s="47">
        <v>0</v>
      </c>
      <c r="G98" s="47">
        <v>0</v>
      </c>
      <c r="H98" s="48">
        <v>0</v>
      </c>
      <c r="I98" s="48">
        <v>0</v>
      </c>
      <c r="J98" s="47">
        <v>0</v>
      </c>
      <c r="K98" s="47">
        <v>0</v>
      </c>
      <c r="L98" s="47">
        <v>0</v>
      </c>
      <c r="M98" s="47">
        <v>0</v>
      </c>
      <c r="N98" s="49">
        <f t="shared" si="7"/>
        <v>0.59717500000000001</v>
      </c>
      <c r="O98" s="50" t="s">
        <v>155</v>
      </c>
    </row>
    <row r="99" spans="1:15" s="21" customFormat="1" ht="18.75" customHeight="1" x14ac:dyDescent="0.25">
      <c r="A99" s="20"/>
      <c r="B99" s="46" t="s">
        <v>163</v>
      </c>
      <c r="C99" s="47">
        <v>0</v>
      </c>
      <c r="D99" s="47">
        <v>0</v>
      </c>
      <c r="E99" s="47">
        <v>0</v>
      </c>
      <c r="F99" s="47">
        <v>0.52726538000000001</v>
      </c>
      <c r="G99" s="47">
        <v>0</v>
      </c>
      <c r="H99" s="48">
        <v>0</v>
      </c>
      <c r="I99" s="48">
        <v>0</v>
      </c>
      <c r="J99" s="47">
        <v>0</v>
      </c>
      <c r="K99" s="47">
        <v>0</v>
      </c>
      <c r="L99" s="47">
        <v>0</v>
      </c>
      <c r="M99" s="47">
        <v>0</v>
      </c>
      <c r="N99" s="49">
        <f t="shared" si="7"/>
        <v>0.52726538000000001</v>
      </c>
      <c r="O99" s="50" t="s">
        <v>164</v>
      </c>
    </row>
    <row r="100" spans="1:15" s="21" customFormat="1" ht="19.5" customHeight="1" x14ac:dyDescent="0.25">
      <c r="A100" s="20"/>
      <c r="B100" s="46" t="s">
        <v>17</v>
      </c>
      <c r="C100" s="47">
        <v>0</v>
      </c>
      <c r="D100" s="47">
        <v>0</v>
      </c>
      <c r="E100" s="47">
        <v>0</v>
      </c>
      <c r="F100" s="47">
        <v>8.1017000000000006E-2</v>
      </c>
      <c r="G100" s="47">
        <v>0</v>
      </c>
      <c r="H100" s="48">
        <v>0</v>
      </c>
      <c r="I100" s="48">
        <v>0</v>
      </c>
      <c r="J100" s="47">
        <v>0</v>
      </c>
      <c r="K100" s="47">
        <v>0</v>
      </c>
      <c r="L100" s="47">
        <v>0</v>
      </c>
      <c r="M100" s="47">
        <v>0</v>
      </c>
      <c r="N100" s="49">
        <f t="shared" si="7"/>
        <v>8.1017000000000006E-2</v>
      </c>
      <c r="O100" s="50" t="s">
        <v>16</v>
      </c>
    </row>
    <row r="101" spans="1:15" s="9" customFormat="1" ht="15.75" customHeight="1" x14ac:dyDescent="0.25">
      <c r="A101" s="2"/>
      <c r="B101" s="108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2"/>
      <c r="O101" s="41"/>
    </row>
    <row r="102" spans="1:15" s="9" customFormat="1" ht="18.75" customHeight="1" x14ac:dyDescent="0.25">
      <c r="A102" s="2"/>
      <c r="B102" s="42" t="s">
        <v>141</v>
      </c>
      <c r="C102" s="43">
        <f>SUM(C103:C108)</f>
        <v>0</v>
      </c>
      <c r="D102" s="43">
        <f t="shared" ref="D102:M102" si="8">SUM(D103:D108)</f>
        <v>19.539685000000002</v>
      </c>
      <c r="E102" s="43">
        <f t="shared" si="8"/>
        <v>0</v>
      </c>
      <c r="F102" s="43">
        <f t="shared" si="8"/>
        <v>3.6926270000000003</v>
      </c>
      <c r="G102" s="43">
        <f t="shared" si="8"/>
        <v>0</v>
      </c>
      <c r="H102" s="43">
        <f t="shared" si="8"/>
        <v>2.52</v>
      </c>
      <c r="I102" s="43">
        <f t="shared" si="8"/>
        <v>0</v>
      </c>
      <c r="J102" s="43">
        <f t="shared" si="8"/>
        <v>0</v>
      </c>
      <c r="K102" s="43">
        <f t="shared" si="8"/>
        <v>0</v>
      </c>
      <c r="L102" s="43">
        <f t="shared" si="8"/>
        <v>0</v>
      </c>
      <c r="M102" s="43">
        <f t="shared" si="8"/>
        <v>0</v>
      </c>
      <c r="N102" s="53">
        <f>SUM(N103:N108)</f>
        <v>25.752312000000003</v>
      </c>
      <c r="O102" s="45" t="s">
        <v>12</v>
      </c>
    </row>
    <row r="103" spans="1:15" s="21" customFormat="1" ht="19.5" x14ac:dyDescent="0.25">
      <c r="A103" s="20"/>
      <c r="B103" s="46" t="s">
        <v>169</v>
      </c>
      <c r="C103" s="47">
        <v>0</v>
      </c>
      <c r="D103" s="47">
        <v>18.453513000000001</v>
      </c>
      <c r="E103" s="47">
        <v>0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0</v>
      </c>
      <c r="L103" s="47">
        <v>0</v>
      </c>
      <c r="M103" s="47">
        <v>0</v>
      </c>
      <c r="N103" s="49">
        <f>C103+D103+E103+F103+G103+H103+I103++J103+K103+L103+M103</f>
        <v>18.453513000000001</v>
      </c>
      <c r="O103" s="50" t="s">
        <v>170</v>
      </c>
    </row>
    <row r="104" spans="1:15" s="21" customFormat="1" ht="19.5" x14ac:dyDescent="0.25">
      <c r="A104" s="20"/>
      <c r="B104" s="46" t="s">
        <v>172</v>
      </c>
      <c r="C104" s="47">
        <v>0</v>
      </c>
      <c r="D104" s="47">
        <v>0.690272</v>
      </c>
      <c r="E104" s="47">
        <v>0</v>
      </c>
      <c r="F104" s="47">
        <v>2.5935700000000002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9">
        <f t="shared" ref="N104:N106" si="9">C104+D104+E104+F104+G104+H104+I104++J104+K104+L104+M104</f>
        <v>3.2838419999999999</v>
      </c>
      <c r="O104" s="50" t="s">
        <v>11</v>
      </c>
    </row>
    <row r="105" spans="1:15" s="21" customFormat="1" ht="19.5" x14ac:dyDescent="0.25">
      <c r="A105" s="20"/>
      <c r="B105" s="46" t="s">
        <v>188</v>
      </c>
      <c r="C105" s="47">
        <v>0</v>
      </c>
      <c r="D105" s="47">
        <v>0.27257999999999999</v>
      </c>
      <c r="E105" s="47">
        <v>0</v>
      </c>
      <c r="F105" s="47">
        <v>0</v>
      </c>
      <c r="G105" s="47">
        <v>0</v>
      </c>
      <c r="H105" s="47">
        <v>2.52</v>
      </c>
      <c r="I105" s="47">
        <v>0</v>
      </c>
      <c r="J105" s="47">
        <v>0</v>
      </c>
      <c r="K105" s="47">
        <v>0</v>
      </c>
      <c r="L105" s="47">
        <v>0</v>
      </c>
      <c r="M105" s="47">
        <v>0</v>
      </c>
      <c r="N105" s="49">
        <f t="shared" si="9"/>
        <v>2.7925800000000001</v>
      </c>
      <c r="O105" s="50" t="s">
        <v>190</v>
      </c>
    </row>
    <row r="106" spans="1:15" s="21" customFormat="1" ht="19.5" x14ac:dyDescent="0.25">
      <c r="A106" s="20"/>
      <c r="B106" s="46" t="s">
        <v>174</v>
      </c>
      <c r="C106" s="47">
        <v>0</v>
      </c>
      <c r="D106" s="47">
        <v>0</v>
      </c>
      <c r="E106" s="47">
        <v>0</v>
      </c>
      <c r="F106" s="47">
        <v>0.69030100000000005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9">
        <f t="shared" si="9"/>
        <v>0.69030100000000005</v>
      </c>
      <c r="O106" s="50" t="s">
        <v>180</v>
      </c>
    </row>
    <row r="107" spans="1:15" s="21" customFormat="1" ht="19.5" x14ac:dyDescent="0.25">
      <c r="A107" s="20"/>
      <c r="B107" s="46" t="s">
        <v>173</v>
      </c>
      <c r="C107" s="47">
        <v>0</v>
      </c>
      <c r="D107" s="47">
        <v>0.10712000000000001</v>
      </c>
      <c r="E107" s="47">
        <v>0</v>
      </c>
      <c r="F107" s="47">
        <v>0.40875600000000001</v>
      </c>
      <c r="G107" s="47">
        <v>0</v>
      </c>
      <c r="H107" s="47">
        <v>0</v>
      </c>
      <c r="I107" s="47">
        <v>0</v>
      </c>
      <c r="J107" s="47">
        <v>0</v>
      </c>
      <c r="K107" s="47">
        <v>0</v>
      </c>
      <c r="L107" s="47">
        <v>0</v>
      </c>
      <c r="M107" s="47">
        <v>0</v>
      </c>
      <c r="N107" s="49">
        <f>C107+D107+E107+F107+G107+H107+I107++J107+K107+L107+M107</f>
        <v>0.515876</v>
      </c>
      <c r="O107" s="50" t="s">
        <v>179</v>
      </c>
    </row>
    <row r="108" spans="1:15" s="21" customFormat="1" ht="19.5" x14ac:dyDescent="0.25">
      <c r="A108" s="20"/>
      <c r="B108" s="46" t="s">
        <v>189</v>
      </c>
      <c r="C108" s="47">
        <v>0</v>
      </c>
      <c r="D108" s="114">
        <v>1.6199999999999999E-2</v>
      </c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115">
        <f>C108+D108+E108+F108+G108+H108+I108++J108+K108+L108+M108</f>
        <v>1.6199999999999999E-2</v>
      </c>
      <c r="O108" s="50" t="s">
        <v>191</v>
      </c>
    </row>
    <row r="109" spans="1:15" s="21" customFormat="1" ht="12" customHeight="1" x14ac:dyDescent="0.25">
      <c r="A109" s="20"/>
      <c r="B109" s="46"/>
      <c r="C109" s="51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54"/>
      <c r="O109" s="50"/>
    </row>
    <row r="110" spans="1:15" s="9" customFormat="1" ht="18.75" customHeight="1" x14ac:dyDescent="0.25">
      <c r="A110" s="2"/>
      <c r="B110" s="42" t="s">
        <v>141</v>
      </c>
      <c r="C110" s="43">
        <f>SUM(C111)</f>
        <v>0</v>
      </c>
      <c r="D110" s="43">
        <f t="shared" ref="D110:M110" si="10">SUM(D111)</f>
        <v>0</v>
      </c>
      <c r="E110" s="43">
        <f t="shared" si="10"/>
        <v>0</v>
      </c>
      <c r="F110" s="43">
        <f t="shared" si="10"/>
        <v>0</v>
      </c>
      <c r="G110" s="43">
        <f t="shared" si="10"/>
        <v>0</v>
      </c>
      <c r="H110" s="43">
        <f t="shared" si="10"/>
        <v>0</v>
      </c>
      <c r="I110" s="43">
        <f t="shared" si="10"/>
        <v>16.620525000000001</v>
      </c>
      <c r="J110" s="43">
        <f t="shared" si="10"/>
        <v>9.3799949999999992</v>
      </c>
      <c r="K110" s="43">
        <f t="shared" si="10"/>
        <v>0.98965400000000003</v>
      </c>
      <c r="L110" s="43">
        <f t="shared" si="10"/>
        <v>4.8750000000000002E-2</v>
      </c>
      <c r="M110" s="43">
        <f t="shared" si="10"/>
        <v>0</v>
      </c>
      <c r="N110" s="53">
        <f>SUM(N111)</f>
        <v>27.038924000000002</v>
      </c>
      <c r="O110" s="45" t="s">
        <v>12</v>
      </c>
    </row>
    <row r="111" spans="1:15" s="21" customFormat="1" ht="18.75" customHeight="1" x14ac:dyDescent="0.25">
      <c r="A111" s="20"/>
      <c r="B111" s="109" t="s">
        <v>175</v>
      </c>
      <c r="C111" s="55">
        <v>0</v>
      </c>
      <c r="D111" s="55">
        <v>0</v>
      </c>
      <c r="E111" s="55">
        <v>0</v>
      </c>
      <c r="F111" s="55">
        <v>0</v>
      </c>
      <c r="G111" s="55">
        <v>0</v>
      </c>
      <c r="H111" s="55">
        <v>0</v>
      </c>
      <c r="I111" s="55">
        <v>16.620525000000001</v>
      </c>
      <c r="J111" s="55">
        <v>9.3799949999999992</v>
      </c>
      <c r="K111" s="55">
        <v>0.98965400000000003</v>
      </c>
      <c r="L111" s="55">
        <v>4.8750000000000002E-2</v>
      </c>
      <c r="M111" s="55">
        <v>0</v>
      </c>
      <c r="N111" s="49">
        <f>C111+D111+E111+F111+G111+H111+I111++J111+K111+L111+M111</f>
        <v>27.038924000000002</v>
      </c>
      <c r="O111" s="110" t="s">
        <v>181</v>
      </c>
    </row>
    <row r="112" spans="1:15" s="9" customFormat="1" ht="8.25" customHeight="1" thickBot="1" x14ac:dyDescent="0.3">
      <c r="A112" s="2"/>
      <c r="B112" s="56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8"/>
      <c r="O112" s="59"/>
    </row>
    <row r="113" spans="1:15" s="4" customFormat="1" ht="47.25" customHeight="1" thickTop="1" x14ac:dyDescent="0.25">
      <c r="A113" s="1"/>
      <c r="B113" s="118"/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</row>
    <row r="114" spans="1:15" s="4" customFormat="1" x14ac:dyDescent="0.25">
      <c r="A114" s="1"/>
      <c r="B114" s="1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"/>
      <c r="O114" s="1"/>
    </row>
    <row r="115" spans="1:15" s="4" customForma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s="4" customFormat="1" x14ac:dyDescent="0.25">
      <c r="A116" s="1"/>
      <c r="B116" s="1"/>
      <c r="O116" s="1"/>
    </row>
    <row r="117" spans="1:15" s="4" customFormat="1" x14ac:dyDescent="0.25">
      <c r="A117" s="1"/>
      <c r="B117" s="1"/>
      <c r="C117" s="113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"/>
    </row>
    <row r="118" spans="1:15" s="4" customForma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s="4" customFormat="1" x14ac:dyDescent="0.25"/>
    <row r="120" spans="1:15" s="4" customFormat="1" ht="48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2" spans="1:15" ht="30" customHeight="1" x14ac:dyDescent="0.25"/>
  </sheetData>
  <mergeCells count="2">
    <mergeCell ref="B113:O113"/>
    <mergeCell ref="B3:O3"/>
  </mergeCells>
  <pageMargins left="1.08" right="0.25" top="0.5" bottom="0" header="0.3" footer="0.3"/>
  <pageSetup scale="26" orientation="landscape" r:id="rId1"/>
</worksheet>
</file>

<file path=docMetadata/LabelInfo.xml><?xml version="1.0" encoding="utf-8"?>
<clbl:labelList xmlns:clbl="http://schemas.microsoft.com/office/2020/mipLabelMetadata">
  <clbl:label id="{6cf46c2e-64e9-484b-aa4e-3ffc4469b01c}" enabled="1" method="Privileged" siteId="{f5d8b812-606a-42ba-8cf9-3371cfe29c7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Sipas institucioneve</vt:lpstr>
      <vt:lpstr>'Sipas institucioneve'!Print_Area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Ilvis.Ballvora@financa.gov.al</dc:creator>
  <cp:lastModifiedBy>Sara Isufi</cp:lastModifiedBy>
  <cp:lastPrinted>2026-08-05T13:43:49Z</cp:lastPrinted>
  <dcterms:created xsi:type="dcterms:W3CDTF">2020-11-02T11:10:40Z</dcterms:created>
  <dcterms:modified xsi:type="dcterms:W3CDTF">2026-11-02T15:34:28Z</dcterms:modified>
</cp:coreProperties>
</file>