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13_ncr:1_{FA964303-38FE-4F09-8C55-A4BCC2F01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ksi nr.1.1 (8 mujori)" sheetId="1" r:id="rId1"/>
    <sheet name="Sheet1" sheetId="2" r:id="rId2"/>
  </sheets>
  <definedNames>
    <definedName name="JR_PAGE_ANCHOR_0_1">'Aneksi nr.1.1 (8 mujori)'!$A$1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2" i="1" l="1"/>
  <c r="O30" i="1"/>
  <c r="M30" i="1"/>
  <c r="I32" i="1"/>
  <c r="J32" i="1"/>
  <c r="J27" i="1"/>
  <c r="J26" i="1"/>
  <c r="J25" i="1"/>
  <c r="J28" i="1" s="1"/>
  <c r="J24" i="1"/>
  <c r="I10" i="1"/>
  <c r="I26" i="1" s="1"/>
  <c r="K10" i="1"/>
  <c r="O26" i="1"/>
  <c r="O32" i="1" s="1"/>
  <c r="U9" i="1"/>
  <c r="R9" i="1"/>
  <c r="R31" i="1"/>
  <c r="Q27" i="1"/>
  <c r="P27" i="1"/>
  <c r="O27" i="1"/>
  <c r="N27" i="1"/>
  <c r="M27" i="1"/>
  <c r="L27" i="1"/>
  <c r="K27" i="1"/>
  <c r="I27" i="1"/>
  <c r="H27" i="1"/>
  <c r="Q26" i="1"/>
  <c r="P26" i="1"/>
  <c r="N26" i="1"/>
  <c r="M26" i="1"/>
  <c r="M32" i="1" s="1"/>
  <c r="L26" i="1"/>
  <c r="K26" i="1"/>
  <c r="H26" i="1"/>
  <c r="Q25" i="1"/>
  <c r="P25" i="1"/>
  <c r="O25" i="1"/>
  <c r="N25" i="1"/>
  <c r="M25" i="1"/>
  <c r="L25" i="1"/>
  <c r="K25" i="1"/>
  <c r="I25" i="1"/>
  <c r="I28" i="1" s="1"/>
  <c r="H25" i="1"/>
  <c r="Q24" i="1"/>
  <c r="P24" i="1"/>
  <c r="O24" i="1"/>
  <c r="N24" i="1"/>
  <c r="M24" i="1"/>
  <c r="L24" i="1"/>
  <c r="K24" i="1"/>
  <c r="I24" i="1"/>
  <c r="H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T11" i="1" s="1"/>
  <c r="R8" i="1"/>
  <c r="R30" i="1" l="1"/>
  <c r="P32" i="1"/>
  <c r="R25" i="1"/>
  <c r="R26" i="1"/>
  <c r="R27" i="1"/>
  <c r="R24" i="1"/>
  <c r="V24" i="1" s="1"/>
  <c r="H32" i="1"/>
  <c r="L32" i="1"/>
  <c r="K32" i="1"/>
  <c r="R10" i="1"/>
  <c r="T10" i="1" s="1"/>
  <c r="V10" i="1" s="1"/>
  <c r="Q32" i="1"/>
  <c r="P28" i="1"/>
  <c r="O28" i="1"/>
  <c r="L28" i="1"/>
  <c r="K28" i="1"/>
  <c r="N28" i="1"/>
  <c r="H28" i="1"/>
  <c r="M28" i="1"/>
  <c r="V25" i="1"/>
  <c r="Q28" i="1"/>
  <c r="R28" i="1" l="1"/>
  <c r="R32" i="1"/>
  <c r="R48" i="1" l="1"/>
  <c r="U63" i="1"/>
  <c r="I51" i="1"/>
  <c r="R68" i="1" l="1"/>
  <c r="R67" i="1"/>
  <c r="I64" i="1" l="1"/>
  <c r="K64" i="1"/>
  <c r="L64" i="1"/>
  <c r="M64" i="1"/>
  <c r="N64" i="1"/>
  <c r="O64" i="1"/>
  <c r="P64" i="1"/>
  <c r="Q64" i="1"/>
  <c r="H64" i="1"/>
  <c r="I63" i="1"/>
  <c r="K63" i="1"/>
  <c r="L63" i="1"/>
  <c r="M63" i="1"/>
  <c r="N63" i="1"/>
  <c r="O63" i="1"/>
  <c r="P63" i="1"/>
  <c r="Q63" i="1"/>
  <c r="H63" i="1"/>
  <c r="I62" i="1"/>
  <c r="K62" i="1"/>
  <c r="L62" i="1"/>
  <c r="M62" i="1"/>
  <c r="N62" i="1"/>
  <c r="O62" i="1"/>
  <c r="P62" i="1"/>
  <c r="Q62" i="1"/>
  <c r="H62" i="1"/>
  <c r="I61" i="1"/>
  <c r="K61" i="1"/>
  <c r="L61" i="1"/>
  <c r="M61" i="1"/>
  <c r="N61" i="1"/>
  <c r="O61" i="1"/>
  <c r="P61" i="1"/>
  <c r="Q61" i="1"/>
  <c r="H61" i="1"/>
  <c r="N65" i="1" l="1"/>
  <c r="R63" i="1"/>
  <c r="V63" i="1" s="1"/>
  <c r="Q65" i="1"/>
  <c r="R62" i="1"/>
  <c r="V62" i="1" s="1"/>
  <c r="P65" i="1"/>
  <c r="O65" i="1"/>
  <c r="R64" i="1"/>
  <c r="M65" i="1"/>
  <c r="L65" i="1"/>
  <c r="K65" i="1"/>
  <c r="I65" i="1"/>
  <c r="H65" i="1"/>
  <c r="R61" i="1"/>
  <c r="V61" i="1" s="1"/>
  <c r="R46" i="1" l="1"/>
  <c r="R47" i="1"/>
  <c r="R49" i="1"/>
  <c r="R50" i="1"/>
  <c r="R52" i="1"/>
  <c r="R53" i="1"/>
  <c r="R54" i="1"/>
  <c r="R55" i="1"/>
  <c r="R56" i="1"/>
  <c r="R57" i="1"/>
  <c r="R58" i="1"/>
  <c r="R59" i="1"/>
  <c r="R60" i="1"/>
  <c r="R45" i="1"/>
  <c r="R65" i="1"/>
  <c r="R51" i="1"/>
</calcChain>
</file>

<file path=xl/sharedStrings.xml><?xml version="1.0" encoding="utf-8"?>
<sst xmlns="http://schemas.openxmlformats.org/spreadsheetml/2006/main" count="274" uniqueCount="64">
  <si>
    <t xml:space="preserve">ANEKSI 1.1 Raporti i Shpenzimeve të Ministrisë/Institucionit sipas kapitujve </t>
  </si>
  <si>
    <t>Kodi i Ministrisë</t>
  </si>
  <si>
    <t>Kodi i Kapitullit</t>
  </si>
  <si>
    <t>Emërtimi i Kapitullit</t>
  </si>
  <si>
    <t>Periudha raportuese</t>
  </si>
  <si>
    <t>Buxheti</t>
  </si>
  <si>
    <t>Artikujt buxhetore</t>
  </si>
  <si>
    <t>230</t>
  </si>
  <si>
    <t>231</t>
  </si>
  <si>
    <t>600</t>
  </si>
  <si>
    <t>601</t>
  </si>
  <si>
    <t>602</t>
  </si>
  <si>
    <t>603</t>
  </si>
  <si>
    <t>604</t>
  </si>
  <si>
    <t>605</t>
  </si>
  <si>
    <t>606</t>
  </si>
  <si>
    <t>Total</t>
  </si>
  <si>
    <t>Periodike /Vjetore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</si>
  <si>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</si>
  <si>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</si>
  <si>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</si>
  <si>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</si>
  <si>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</si>
  <si>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</si>
  <si>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</si>
  <si>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</si>
  <si>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</si>
  <si>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10</t>
  </si>
  <si>
    <t>01</t>
  </si>
  <si>
    <t>Nga Buxheti</t>
  </si>
  <si>
    <t>Plani fillestar</t>
  </si>
  <si>
    <t>Plani i rishikuar</t>
  </si>
  <si>
    <t>Fakti</t>
  </si>
  <si>
    <t>Angazhime</t>
  </si>
  <si>
    <t>02</t>
  </si>
  <si>
    <t>Financim i huaj - Grant</t>
  </si>
  <si>
    <t>03</t>
  </si>
  <si>
    <t>Kosto lokale</t>
  </si>
  <si>
    <t>04</t>
  </si>
  <si>
    <t>TVSH, Detyrim Doganor</t>
  </si>
  <si>
    <t>Ndryshimi ne vlere absolute</t>
  </si>
  <si>
    <t>Realizimi ne %</t>
  </si>
  <si>
    <t>06</t>
  </si>
  <si>
    <t>Nga të ardhurat jashtë limitit</t>
  </si>
  <si>
    <t>Emri</t>
  </si>
  <si>
    <t>Sekretari i Përgjithshëm</t>
  </si>
  <si>
    <t>Firma</t>
  </si>
  <si>
    <t>Data</t>
  </si>
  <si>
    <t>Brikena Qela</t>
  </si>
  <si>
    <t>Sekretar i GMS</t>
  </si>
  <si>
    <t>ok</t>
  </si>
  <si>
    <t>Gentian Këri</t>
  </si>
  <si>
    <t>leke</t>
  </si>
  <si>
    <t>SIFQ</t>
  </si>
  <si>
    <t>Periudha e Raportimit 8-2026</t>
  </si>
  <si>
    <t>V.O Anekset janë plotesuar manualisht sipas vlerave të gjeneruara nga sistemi SIFQ për 8- mujorin  pasi nuk kemi pas akses për të hedhur të dhënat në AFMIS</t>
  </si>
  <si>
    <t>232</t>
  </si>
  <si>
    <t>FH</t>
  </si>
  <si>
    <t>Periudha e Raportimit 4-2026</t>
  </si>
  <si>
    <t>V.O Anekset janë plotesuar manualisht sipas vlerave të gjeneruara nga sistemi SIFQ për 4- mujorin  pasi nuk kemi pas akses për të hedhur të dhënat në AFMIS</t>
  </si>
  <si>
    <t>29.05.2026</t>
  </si>
  <si>
    <t>30.09.2026</t>
  </si>
  <si>
    <t>tatimet</t>
  </si>
  <si>
    <t>dogana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</si>
</sst>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 &quot;* #,##0&quot; &quot;;&quot; &quot;* &quot;(&quot;#,##0&quot;)&quot;;&quot; &quot;* &quot;-&quot;#&quot; &quot;;&quot; &quot;@&quot; &quot;"/>
  </numFmts>
  <fonts count="27">
    <font>
      <sz val="11"/>
      <color theme="1"/>
      <name val="Calibri"/>
      <family val="2"/>
      <scheme val="minor"/>
    </font>
    <font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9"/>
      <color rgb="FF050505"/>
      <name val="SansSerif"/>
      <family val="2"/>
    </font>
    <font>
      <b/>
      <sz val="9"/>
      <color rgb="FF050505"/>
      <name val="Calibri"/>
      <family val="2"/>
    </font>
    <font>
      <sz val="9"/>
      <color rgb="FF000000"/>
      <name val="Calibri"/>
      <family val="2"/>
    </font>
    <font>
      <b/>
      <sz val="9"/>
      <color rgb="FF080808"/>
      <name val="Arial"/>
      <family val="2"/>
    </font>
    <font>
      <sz val="9"/>
      <color rgb="FF080808"/>
      <name val="Arial"/>
      <family val="2"/>
    </font>
    <font>
      <sz val="9"/>
      <color theme="1"/>
      <name val="Calibri"/>
      <family val="2"/>
      <scheme val="minor"/>
    </font>
    <font>
      <b/>
      <sz val="9"/>
      <color rgb="FF050505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name val="Calibri"/>
      <family val="2"/>
    </font>
    <font>
      <b/>
      <sz val="9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name val="Arial"/>
      <family val="2"/>
    </font>
    <font>
      <sz val="10"/>
      <name val="Times New Roman"/>
      <family val="1"/>
    </font>
    <font>
      <sz val="1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BE2D5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 style="thin">
        <color rgb="FF050505"/>
      </right>
      <top/>
      <bottom/>
      <diagonal/>
    </border>
    <border>
      <left style="thin">
        <color rgb="FF050505"/>
      </left>
      <right style="thin">
        <color rgb="FF050505"/>
      </right>
      <top/>
      <bottom style="thin">
        <color rgb="FF050505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/>
    </xf>
    <xf numFmtId="0" fontId="5" fillId="14" borderId="8" xfId="0" applyFont="1" applyFill="1" applyBorder="1" applyAlignment="1">
      <alignment horizontal="center" vertical="center"/>
    </xf>
    <xf numFmtId="0" fontId="7" fillId="21" borderId="6" xfId="0" applyFont="1" applyFill="1" applyBorder="1" applyAlignment="1">
      <alignment horizontal="left" vertical="center"/>
    </xf>
    <xf numFmtId="0" fontId="8" fillId="0" borderId="0" xfId="0" applyFont="1"/>
    <xf numFmtId="0" fontId="9" fillId="9" borderId="6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 wrapText="1"/>
    </xf>
    <xf numFmtId="0" fontId="10" fillId="15" borderId="9" xfId="0" applyFont="1" applyFill="1" applyBorder="1" applyAlignment="1">
      <alignment horizontal="center" vertical="center"/>
    </xf>
    <xf numFmtId="0" fontId="12" fillId="16" borderId="9" xfId="0" applyFont="1" applyFill="1" applyBorder="1" applyAlignment="1">
      <alignment horizontal="left" vertical="center" wrapText="1"/>
    </xf>
    <xf numFmtId="0" fontId="12" fillId="15" borderId="9" xfId="0" applyFont="1" applyFill="1" applyBorder="1" applyAlignment="1">
      <alignment horizontal="center" vertical="center"/>
    </xf>
    <xf numFmtId="0" fontId="12" fillId="17" borderId="9" xfId="0" applyFont="1" applyFill="1" applyBorder="1" applyAlignment="1">
      <alignment horizontal="left" vertical="center"/>
    </xf>
    <xf numFmtId="0" fontId="13" fillId="14" borderId="8" xfId="0" applyFont="1" applyFill="1" applyBorder="1" applyAlignment="1">
      <alignment horizontal="center" vertical="center"/>
    </xf>
    <xf numFmtId="3" fontId="0" fillId="0" borderId="0" xfId="0" applyNumberFormat="1"/>
    <xf numFmtId="0" fontId="15" fillId="2" borderId="0" xfId="0" applyFont="1" applyFill="1" applyAlignment="1" applyProtection="1">
      <alignment wrapText="1"/>
      <protection locked="0"/>
    </xf>
    <xf numFmtId="0" fontId="16" fillId="14" borderId="8" xfId="0" applyFont="1" applyFill="1" applyBorder="1" applyAlignment="1">
      <alignment horizontal="center" vertical="center"/>
    </xf>
    <xf numFmtId="0" fontId="14" fillId="15" borderId="9" xfId="0" applyFont="1" applyFill="1" applyBorder="1" applyAlignment="1">
      <alignment horizontal="center" vertical="center"/>
    </xf>
    <xf numFmtId="0" fontId="14" fillId="16" borderId="9" xfId="0" applyFont="1" applyFill="1" applyBorder="1" applyAlignment="1">
      <alignment horizontal="left" vertical="center" wrapText="1"/>
    </xf>
    <xf numFmtId="0" fontId="14" fillId="17" borderId="9" xfId="0" applyFont="1" applyFill="1" applyBorder="1" applyAlignment="1">
      <alignment horizontal="left" vertical="center"/>
    </xf>
    <xf numFmtId="0" fontId="15" fillId="0" borderId="0" xfId="0" applyFont="1"/>
    <xf numFmtId="164" fontId="15" fillId="0" borderId="0" xfId="1" applyNumberFormat="1" applyFont="1"/>
    <xf numFmtId="3" fontId="15" fillId="0" borderId="0" xfId="0" applyNumberFormat="1" applyFont="1"/>
    <xf numFmtId="0" fontId="17" fillId="0" borderId="0" xfId="0" applyFont="1" applyAlignment="1" applyProtection="1">
      <alignment wrapText="1"/>
      <protection locked="0"/>
    </xf>
    <xf numFmtId="0" fontId="13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7" fillId="0" borderId="0" xfId="0" applyFont="1"/>
    <xf numFmtId="0" fontId="1" fillId="3" borderId="2" xfId="0" applyFont="1" applyFill="1" applyBorder="1" applyAlignment="1">
      <alignment horizontal="left" vertical="top"/>
    </xf>
    <xf numFmtId="0" fontId="19" fillId="12" borderId="6" xfId="0" applyFont="1" applyFill="1" applyBorder="1" applyAlignment="1">
      <alignment horizontal="center" vertical="center" wrapText="1"/>
    </xf>
    <xf numFmtId="0" fontId="20" fillId="13" borderId="7" xfId="0" applyFont="1" applyFill="1" applyBorder="1" applyAlignment="1">
      <alignment horizontal="center" vertical="center" wrapText="1"/>
    </xf>
    <xf numFmtId="3" fontId="21" fillId="22" borderId="9" xfId="0" applyNumberFormat="1" applyFont="1" applyFill="1" applyBorder="1" applyAlignment="1">
      <alignment horizontal="right" vertical="center"/>
    </xf>
    <xf numFmtId="0" fontId="18" fillId="2" borderId="0" xfId="0" applyFont="1" applyFill="1" applyAlignment="1" applyProtection="1">
      <alignment wrapText="1"/>
      <protection locked="0"/>
    </xf>
    <xf numFmtId="0" fontId="18" fillId="0" borderId="0" xfId="0" applyFont="1"/>
    <xf numFmtId="0" fontId="9" fillId="23" borderId="6" xfId="0" applyFont="1" applyFill="1" applyBorder="1" applyAlignment="1">
      <alignment horizontal="center" vertical="center"/>
    </xf>
    <xf numFmtId="0" fontId="17" fillId="2" borderId="0" xfId="0" applyFont="1" applyFill="1" applyAlignment="1" applyProtection="1">
      <alignment wrapText="1"/>
      <protection locked="0"/>
    </xf>
    <xf numFmtId="3" fontId="12" fillId="18" borderId="9" xfId="0" applyNumberFormat="1" applyFont="1" applyFill="1" applyBorder="1" applyAlignment="1">
      <alignment horizontal="right" vertical="center"/>
    </xf>
    <xf numFmtId="3" fontId="12" fillId="19" borderId="10" xfId="0" applyNumberFormat="1" applyFont="1" applyFill="1" applyBorder="1" applyAlignment="1">
      <alignment horizontal="right" vertical="center"/>
    </xf>
    <xf numFmtId="164" fontId="17" fillId="0" borderId="0" xfId="1" applyNumberFormat="1" applyFont="1"/>
    <xf numFmtId="3" fontId="17" fillId="0" borderId="0" xfId="0" applyNumberFormat="1" applyFont="1"/>
    <xf numFmtId="3" fontId="21" fillId="21" borderId="2" xfId="0" applyNumberFormat="1" applyFont="1" applyFill="1" applyBorder="1" applyAlignment="1">
      <alignment horizontal="right" vertical="center"/>
    </xf>
    <xf numFmtId="3" fontId="12" fillId="22" borderId="9" xfId="0" applyNumberFormat="1" applyFont="1" applyFill="1" applyBorder="1" applyAlignment="1">
      <alignment horizontal="right" vertical="center"/>
    </xf>
    <xf numFmtId="3" fontId="14" fillId="19" borderId="10" xfId="0" applyNumberFormat="1" applyFont="1" applyFill="1" applyBorder="1" applyAlignment="1">
      <alignment horizontal="right" vertical="center"/>
    </xf>
    <xf numFmtId="3" fontId="14" fillId="18" borderId="9" xfId="0" applyNumberFormat="1" applyFont="1" applyFill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/>
    </xf>
    <xf numFmtId="3" fontId="12" fillId="22" borderId="10" xfId="0" applyNumberFormat="1" applyFont="1" applyFill="1" applyBorder="1" applyAlignment="1">
      <alignment horizontal="right" vertical="center"/>
    </xf>
    <xf numFmtId="3" fontId="14" fillId="22" borderId="9" xfId="0" applyNumberFormat="1" applyFont="1" applyFill="1" applyBorder="1" applyAlignment="1">
      <alignment horizontal="right" vertical="center"/>
    </xf>
    <xf numFmtId="3" fontId="14" fillId="22" borderId="10" xfId="0" applyNumberFormat="1" applyFont="1" applyFill="1" applyBorder="1" applyAlignment="1">
      <alignment horizontal="right" vertical="center"/>
    </xf>
    <xf numFmtId="3" fontId="8" fillId="0" borderId="0" xfId="0" applyNumberFormat="1" applyFont="1"/>
    <xf numFmtId="164" fontId="8" fillId="0" borderId="0" xfId="1" applyNumberFormat="1" applyFont="1"/>
    <xf numFmtId="164" fontId="8" fillId="0" borderId="0" xfId="0" applyNumberFormat="1" applyFont="1"/>
    <xf numFmtId="0" fontId="9" fillId="22" borderId="6" xfId="0" applyFont="1" applyFill="1" applyBorder="1" applyAlignment="1">
      <alignment horizontal="center" vertical="center"/>
    </xf>
    <xf numFmtId="0" fontId="24" fillId="12" borderId="6" xfId="0" applyFont="1" applyFill="1" applyBorder="1" applyAlignment="1">
      <alignment horizontal="center" vertical="center" wrapText="1"/>
    </xf>
    <xf numFmtId="0" fontId="24" fillId="22" borderId="6" xfId="0" applyFont="1" applyFill="1" applyBorder="1" applyAlignment="1">
      <alignment horizontal="center" vertical="center" wrapText="1"/>
    </xf>
    <xf numFmtId="0" fontId="14" fillId="13" borderId="7" xfId="0" applyFont="1" applyFill="1" applyBorder="1" applyAlignment="1">
      <alignment horizontal="center" vertical="center" wrapText="1"/>
    </xf>
    <xf numFmtId="3" fontId="12" fillId="21" borderId="2" xfId="0" applyNumberFormat="1" applyFont="1" applyFill="1" applyBorder="1" applyAlignment="1">
      <alignment horizontal="right" vertical="center"/>
    </xf>
    <xf numFmtId="165" fontId="25" fillId="24" borderId="14" xfId="1" applyNumberFormat="1" applyFont="1" applyFill="1" applyBorder="1" applyAlignment="1">
      <alignment horizontal="right" vertical="center" wrapText="1"/>
    </xf>
    <xf numFmtId="3" fontId="14" fillId="0" borderId="9" xfId="0" applyNumberFormat="1" applyFont="1" applyBorder="1" applyAlignment="1">
      <alignment horizontal="right" vertical="center"/>
    </xf>
    <xf numFmtId="3" fontId="26" fillId="25" borderId="15" xfId="0" applyNumberFormat="1" applyFont="1" applyFill="1" applyBorder="1" applyAlignment="1">
      <alignment horizontal="right" vertical="center" wrapText="1"/>
    </xf>
    <xf numFmtId="0" fontId="23" fillId="2" borderId="0" xfId="0" applyFont="1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center" vertical="top"/>
    </xf>
    <xf numFmtId="0" fontId="3" fillId="22" borderId="1" xfId="0" applyFont="1" applyFill="1" applyBorder="1" applyAlignment="1">
      <alignment horizontal="left" vertical="center"/>
    </xf>
    <xf numFmtId="0" fontId="3" fillId="2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6" fillId="20" borderId="11" xfId="0" applyFont="1" applyFill="1" applyBorder="1" applyAlignment="1">
      <alignment horizontal="center" vertical="center" wrapText="1"/>
    </xf>
    <xf numFmtId="0" fontId="6" fillId="20" borderId="12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22" borderId="6" xfId="0" applyFont="1" applyFill="1" applyBorder="1" applyAlignment="1">
      <alignment horizontal="left" vertical="center"/>
    </xf>
    <xf numFmtId="0" fontId="12" fillId="22" borderId="6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74"/>
  <sheetViews>
    <sheetView tabSelected="1" topLeftCell="A9" workbookViewId="0">
      <selection activeCell="C3" sqref="C3:R37"/>
    </sheetView>
  </sheetViews>
  <sheetFormatPr defaultRowHeight="15"/>
  <cols>
    <col min="1" max="1" width="3.28515625" customWidth="1"/>
    <col min="2" max="2" width="0.140625" customWidth="1"/>
    <col min="3" max="3" width="10.28515625" customWidth="1"/>
    <col min="4" max="4" width="8" customWidth="1"/>
    <col min="5" max="5" width="24.28515625" customWidth="1"/>
    <col min="6" max="6" width="11.7109375" customWidth="1"/>
    <col min="7" max="7" width="13.28515625" customWidth="1"/>
    <col min="8" max="8" width="13.7109375" customWidth="1"/>
    <col min="9" max="10" width="14.28515625" customWidth="1"/>
    <col min="11" max="12" width="13.140625" customWidth="1"/>
    <col min="13" max="13" width="14.42578125" customWidth="1"/>
    <col min="14" max="14" width="12.85546875" customWidth="1"/>
    <col min="15" max="17" width="14.28515625" customWidth="1"/>
    <col min="18" max="18" width="15.140625" customWidth="1"/>
    <col min="20" max="20" width="16.5703125" customWidth="1"/>
    <col min="21" max="21" width="20" customWidth="1"/>
    <col min="22" max="22" width="12.7109375" bestFit="1" customWidth="1"/>
  </cols>
  <sheetData>
    <row r="1" spans="1:2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52</v>
      </c>
    </row>
    <row r="2" spans="1:22">
      <c r="A2" s="1"/>
      <c r="B2" s="1"/>
      <c r="C2" s="2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2">
      <c r="A3" s="1"/>
      <c r="B3" s="1"/>
      <c r="C3" s="62" t="s">
        <v>0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22" ht="15.75" thickBot="1">
      <c r="A4" s="1"/>
      <c r="B4" s="1"/>
      <c r="C4" s="63" t="s">
        <v>54</v>
      </c>
      <c r="D4" s="63"/>
      <c r="E4" s="63"/>
      <c r="F4" s="63"/>
      <c r="G4" s="63"/>
      <c r="H4" s="63"/>
      <c r="I4" s="63"/>
      <c r="J4" s="64"/>
      <c r="K4" s="63"/>
      <c r="L4" s="63"/>
      <c r="M4" s="63"/>
      <c r="N4" s="63"/>
      <c r="O4" s="63"/>
      <c r="P4" s="63"/>
      <c r="Q4" s="63"/>
      <c r="R4" s="63"/>
    </row>
    <row r="5" spans="1:22" ht="16.5" thickTop="1" thickBot="1">
      <c r="A5" s="65"/>
      <c r="B5" s="65"/>
      <c r="C5" s="66" t="s">
        <v>1</v>
      </c>
      <c r="D5" s="67" t="s">
        <v>2</v>
      </c>
      <c r="E5" s="68" t="s">
        <v>3</v>
      </c>
      <c r="F5" s="67" t="s">
        <v>4</v>
      </c>
      <c r="G5" s="67" t="s">
        <v>5</v>
      </c>
      <c r="H5" s="69" t="s">
        <v>6</v>
      </c>
      <c r="I5" s="69"/>
      <c r="J5" s="69"/>
      <c r="K5" s="69"/>
      <c r="L5" s="69"/>
      <c r="M5" s="69"/>
      <c r="N5" s="69"/>
      <c r="O5" s="69"/>
      <c r="P5" s="69"/>
      <c r="Q5" s="69"/>
      <c r="R5" s="69"/>
    </row>
    <row r="6" spans="1:22" ht="16.5" thickTop="1" thickBot="1">
      <c r="A6" s="65"/>
      <c r="B6" s="65"/>
      <c r="C6" s="66"/>
      <c r="D6" s="67"/>
      <c r="E6" s="68"/>
      <c r="F6" s="67"/>
      <c r="G6" s="67"/>
      <c r="H6" s="6" t="s">
        <v>7</v>
      </c>
      <c r="I6" s="6" t="s">
        <v>8</v>
      </c>
      <c r="J6" s="53" t="s">
        <v>56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7" t="s">
        <v>16</v>
      </c>
    </row>
    <row r="7" spans="1:22" ht="27.75" thickTop="1">
      <c r="A7" s="1"/>
      <c r="B7" s="1"/>
      <c r="C7" s="66"/>
      <c r="D7" s="67"/>
      <c r="E7" s="68"/>
      <c r="F7" s="8" t="s">
        <v>17</v>
      </c>
      <c r="G7" s="67"/>
      <c r="H7" s="54" t="s">
        <v>18</v>
      </c>
      <c r="I7" s="54" t="s">
        <v>19</v>
      </c>
      <c r="J7" s="55" t="s">
        <v>19</v>
      </c>
      <c r="K7" s="54" t="s">
        <v>20</v>
      </c>
      <c r="L7" s="54" t="s">
        <v>21</v>
      </c>
      <c r="M7" s="54" t="s">
        <v>22</v>
      </c>
      <c r="N7" s="54" t="s">
        <v>23</v>
      </c>
      <c r="O7" s="54" t="s">
        <v>24</v>
      </c>
      <c r="P7" s="54" t="s">
        <v>25</v>
      </c>
      <c r="Q7" s="54" t="s">
        <v>26</v>
      </c>
      <c r="R7" s="56" t="s">
        <v>16</v>
      </c>
    </row>
    <row r="8" spans="1:22" s="28" customFormat="1">
      <c r="A8" s="36"/>
      <c r="B8" s="36"/>
      <c r="C8" s="13" t="s">
        <v>27</v>
      </c>
      <c r="D8" s="11" t="s">
        <v>28</v>
      </c>
      <c r="E8" s="10" t="s">
        <v>29</v>
      </c>
      <c r="F8" s="11">
        <v>2026</v>
      </c>
      <c r="G8" s="12" t="s">
        <v>30</v>
      </c>
      <c r="H8" s="37">
        <v>0</v>
      </c>
      <c r="I8" s="42">
        <v>1802922000</v>
      </c>
      <c r="J8" s="42">
        <v>0</v>
      </c>
      <c r="K8" s="37">
        <v>4459628000</v>
      </c>
      <c r="L8" s="37">
        <v>1019641000</v>
      </c>
      <c r="M8" s="37">
        <v>3856294000</v>
      </c>
      <c r="N8" s="37">
        <v>0</v>
      </c>
      <c r="O8" s="37">
        <v>183100000</v>
      </c>
      <c r="P8" s="37">
        <v>45015000</v>
      </c>
      <c r="Q8" s="37">
        <v>92889000</v>
      </c>
      <c r="R8" s="38">
        <f>Q8+P8+O8+N8+M8+L8+K8+I8+H8</f>
        <v>11459489000</v>
      </c>
      <c r="U8" s="28" t="s">
        <v>57</v>
      </c>
    </row>
    <row r="9" spans="1:22" s="28" customFormat="1" ht="15.75" thickBot="1">
      <c r="A9" s="36"/>
      <c r="B9" s="36"/>
      <c r="C9" s="13" t="s">
        <v>27</v>
      </c>
      <c r="D9" s="11" t="s">
        <v>28</v>
      </c>
      <c r="E9" s="10" t="s">
        <v>29</v>
      </c>
      <c r="F9" s="11">
        <v>2026</v>
      </c>
      <c r="G9" s="12" t="s">
        <v>31</v>
      </c>
      <c r="H9" s="37">
        <v>13509000</v>
      </c>
      <c r="I9" s="37">
        <v>887081211</v>
      </c>
      <c r="J9" s="42">
        <v>1300000000</v>
      </c>
      <c r="K9" s="37">
        <v>4799691000</v>
      </c>
      <c r="L9" s="37">
        <v>806234000</v>
      </c>
      <c r="M9" s="37">
        <v>3624997800</v>
      </c>
      <c r="N9" s="37">
        <v>0</v>
      </c>
      <c r="O9" s="37">
        <v>296754196</v>
      </c>
      <c r="P9" s="37">
        <v>45711000</v>
      </c>
      <c r="Q9" s="37">
        <v>102437000</v>
      </c>
      <c r="R9" s="38">
        <f>Q9+P9+O9+N9+M9+L9+K9+I9+H9+J9</f>
        <v>11876415207</v>
      </c>
      <c r="T9" s="57">
        <v>12558277949</v>
      </c>
      <c r="U9" s="40">
        <f>R9-T9</f>
        <v>-681862742</v>
      </c>
    </row>
    <row r="10" spans="1:22" ht="15.75" thickBot="1">
      <c r="A10" s="1"/>
      <c r="B10" s="1"/>
      <c r="C10" s="3" t="s">
        <v>27</v>
      </c>
      <c r="D10" s="9" t="s">
        <v>28</v>
      </c>
      <c r="E10" s="10" t="s">
        <v>29</v>
      </c>
      <c r="F10" s="11">
        <v>2026</v>
      </c>
      <c r="G10" s="12" t="s">
        <v>32</v>
      </c>
      <c r="H10" s="37">
        <v>12551003</v>
      </c>
      <c r="I10" s="37">
        <f>227771331-65668211</f>
        <v>162103120</v>
      </c>
      <c r="J10" s="42">
        <v>1084413576</v>
      </c>
      <c r="K10" s="37">
        <f>2939241639</f>
        <v>2939241639</v>
      </c>
      <c r="L10" s="37">
        <v>483205932</v>
      </c>
      <c r="M10" s="37">
        <v>1890372668</v>
      </c>
      <c r="N10" s="37">
        <v>0</v>
      </c>
      <c r="O10" s="37">
        <v>60258916</v>
      </c>
      <c r="P10" s="58">
        <v>17294821</v>
      </c>
      <c r="Q10" s="37">
        <v>58558134</v>
      </c>
      <c r="R10" s="38">
        <f>Q10+P10+O10+N10+M10+L10+K10+I10+H10+J10</f>
        <v>6707999809</v>
      </c>
      <c r="T10" s="14">
        <f>R10+R14+R22</f>
        <v>7030998038</v>
      </c>
      <c r="U10" s="28">
        <v>7030998037</v>
      </c>
      <c r="V10" s="14">
        <f>T10-U10</f>
        <v>1</v>
      </c>
    </row>
    <row r="11" spans="1:22" s="28" customFormat="1">
      <c r="A11" s="23"/>
      <c r="B11" s="23"/>
      <c r="C11" s="24" t="s">
        <v>27</v>
      </c>
      <c r="D11" s="25" t="s">
        <v>28</v>
      </c>
      <c r="E11" s="26" t="s">
        <v>29</v>
      </c>
      <c r="F11" s="25">
        <v>2026</v>
      </c>
      <c r="G11" s="27" t="s">
        <v>33</v>
      </c>
      <c r="H11" s="59">
        <v>0</v>
      </c>
      <c r="I11" s="45">
        <v>1932051</v>
      </c>
      <c r="J11" s="42"/>
      <c r="K11" s="45">
        <v>0</v>
      </c>
      <c r="L11" s="45">
        <v>0</v>
      </c>
      <c r="M11" s="45">
        <v>257032379</v>
      </c>
      <c r="N11" s="45">
        <v>0</v>
      </c>
      <c r="O11" s="45">
        <v>0</v>
      </c>
      <c r="P11" s="45">
        <v>0</v>
      </c>
      <c r="Q11" s="45">
        <v>0</v>
      </c>
      <c r="R11" s="46">
        <f>Q11+P11+O11+N11+M11+L11+K11+I11+H11</f>
        <v>258964430</v>
      </c>
      <c r="T11" s="40">
        <f>R11+R15+R19+R23</f>
        <v>258964430</v>
      </c>
      <c r="U11"/>
    </row>
    <row r="12" spans="1:22" s="28" customFormat="1">
      <c r="A12" s="36"/>
      <c r="B12" s="36"/>
      <c r="C12" s="13" t="s">
        <v>27</v>
      </c>
      <c r="D12" s="11" t="s">
        <v>34</v>
      </c>
      <c r="E12" s="10" t="s">
        <v>35</v>
      </c>
      <c r="F12" s="11">
        <v>2026</v>
      </c>
      <c r="G12" s="12" t="s">
        <v>30</v>
      </c>
      <c r="H12" s="37">
        <v>4000000</v>
      </c>
      <c r="I12" s="37">
        <v>600000000</v>
      </c>
      <c r="J12" s="42"/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8">
        <f t="shared" ref="R12:R23" si="0">Q12+P12+O12+N12+M12+L12+K12+I12+H12</f>
        <v>604000000</v>
      </c>
      <c r="T12" s="40"/>
    </row>
    <row r="13" spans="1:22" s="34" customFormat="1">
      <c r="A13" s="33"/>
      <c r="B13" s="33"/>
      <c r="C13" s="13" t="s">
        <v>27</v>
      </c>
      <c r="D13" s="11" t="s">
        <v>34</v>
      </c>
      <c r="E13" s="10" t="s">
        <v>35</v>
      </c>
      <c r="F13" s="11">
        <v>2026</v>
      </c>
      <c r="G13" s="12" t="s">
        <v>31</v>
      </c>
      <c r="H13" s="37"/>
      <c r="I13" s="42">
        <v>581862742</v>
      </c>
      <c r="J13" s="42"/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8">
        <f t="shared" si="0"/>
        <v>581862742</v>
      </c>
    </row>
    <row r="14" spans="1:22">
      <c r="A14" s="1"/>
      <c r="B14" s="1"/>
      <c r="C14" s="3" t="s">
        <v>27</v>
      </c>
      <c r="D14" s="9" t="s">
        <v>34</v>
      </c>
      <c r="E14" s="10" t="s">
        <v>35</v>
      </c>
      <c r="F14" s="11">
        <v>2026</v>
      </c>
      <c r="G14" s="12" t="s">
        <v>32</v>
      </c>
      <c r="H14" s="37"/>
      <c r="I14" s="37">
        <v>257330018</v>
      </c>
      <c r="J14" s="42"/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8">
        <f t="shared" si="0"/>
        <v>257330018</v>
      </c>
    </row>
    <row r="15" spans="1:22">
      <c r="A15" s="1"/>
      <c r="B15" s="1"/>
      <c r="C15" s="3" t="s">
        <v>27</v>
      </c>
      <c r="D15" s="9" t="s">
        <v>34</v>
      </c>
      <c r="E15" s="10" t="s">
        <v>35</v>
      </c>
      <c r="F15" s="11">
        <v>2026</v>
      </c>
      <c r="G15" s="12" t="s">
        <v>33</v>
      </c>
      <c r="H15" s="37">
        <v>0</v>
      </c>
      <c r="I15" s="37">
        <v>0</v>
      </c>
      <c r="J15" s="42"/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8">
        <f t="shared" si="0"/>
        <v>0</v>
      </c>
    </row>
    <row r="16" spans="1:22">
      <c r="A16" s="1"/>
      <c r="B16" s="1"/>
      <c r="C16" s="13" t="s">
        <v>27</v>
      </c>
      <c r="D16" s="11" t="s">
        <v>36</v>
      </c>
      <c r="E16" s="10" t="s">
        <v>37</v>
      </c>
      <c r="F16" s="11">
        <v>2026</v>
      </c>
      <c r="G16" s="12" t="s">
        <v>30</v>
      </c>
      <c r="H16" s="37">
        <v>0</v>
      </c>
      <c r="I16" s="37"/>
      <c r="J16" s="42"/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8">
        <f t="shared" si="0"/>
        <v>0</v>
      </c>
    </row>
    <row r="17" spans="1:22">
      <c r="A17" s="1"/>
      <c r="B17" s="1"/>
      <c r="C17" s="3" t="s">
        <v>27</v>
      </c>
      <c r="D17" s="9" t="s">
        <v>36</v>
      </c>
      <c r="E17" s="10" t="s">
        <v>37</v>
      </c>
      <c r="F17" s="11">
        <v>2026</v>
      </c>
      <c r="G17" s="12" t="s">
        <v>31</v>
      </c>
      <c r="H17" s="37">
        <v>0</v>
      </c>
      <c r="I17" s="37">
        <v>0</v>
      </c>
      <c r="J17" s="42"/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8">
        <f t="shared" si="0"/>
        <v>0</v>
      </c>
    </row>
    <row r="18" spans="1:22">
      <c r="A18" s="1"/>
      <c r="B18" s="1"/>
      <c r="C18" s="3" t="s">
        <v>27</v>
      </c>
      <c r="D18" s="9" t="s">
        <v>36</v>
      </c>
      <c r="E18" s="10" t="s">
        <v>37</v>
      </c>
      <c r="F18" s="11">
        <v>2026</v>
      </c>
      <c r="G18" s="12" t="s">
        <v>32</v>
      </c>
      <c r="H18" s="37">
        <v>0</v>
      </c>
      <c r="I18" s="37">
        <v>0</v>
      </c>
      <c r="J18" s="42"/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8">
        <f t="shared" si="0"/>
        <v>0</v>
      </c>
    </row>
    <row r="19" spans="1:22">
      <c r="A19" s="1"/>
      <c r="B19" s="1"/>
      <c r="C19" s="3" t="s">
        <v>27</v>
      </c>
      <c r="D19" s="9" t="s">
        <v>36</v>
      </c>
      <c r="E19" s="10" t="s">
        <v>37</v>
      </c>
      <c r="F19" s="11">
        <v>2026</v>
      </c>
      <c r="G19" s="12" t="s">
        <v>33</v>
      </c>
      <c r="H19" s="37">
        <v>0</v>
      </c>
      <c r="I19" s="37">
        <v>0</v>
      </c>
      <c r="J19" s="42"/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8">
        <f t="shared" si="0"/>
        <v>0</v>
      </c>
    </row>
    <row r="20" spans="1:22">
      <c r="A20" s="1"/>
      <c r="B20" s="1"/>
      <c r="C20" s="13" t="s">
        <v>27</v>
      </c>
      <c r="D20" s="11" t="s">
        <v>38</v>
      </c>
      <c r="E20" s="10" t="s">
        <v>39</v>
      </c>
      <c r="F20" s="11">
        <v>2026</v>
      </c>
      <c r="G20" s="12" t="s">
        <v>30</v>
      </c>
      <c r="H20" s="37">
        <v>0</v>
      </c>
      <c r="I20" s="60">
        <v>0</v>
      </c>
      <c r="J20" s="42"/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8">
        <f t="shared" si="0"/>
        <v>0</v>
      </c>
    </row>
    <row r="21" spans="1:22" s="28" customFormat="1">
      <c r="A21" s="36"/>
      <c r="B21" s="36"/>
      <c r="C21" s="13" t="s">
        <v>27</v>
      </c>
      <c r="D21" s="11" t="s">
        <v>38</v>
      </c>
      <c r="E21" s="10" t="s">
        <v>39</v>
      </c>
      <c r="F21" s="11">
        <v>2026</v>
      </c>
      <c r="G21" s="12" t="s">
        <v>31</v>
      </c>
      <c r="H21" s="37">
        <v>0</v>
      </c>
      <c r="I21" s="37">
        <v>100000000</v>
      </c>
      <c r="J21" s="42"/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8">
        <f t="shared" si="0"/>
        <v>100000000</v>
      </c>
    </row>
    <row r="22" spans="1:22">
      <c r="A22" s="1"/>
      <c r="B22" s="1"/>
      <c r="C22" s="3" t="s">
        <v>27</v>
      </c>
      <c r="D22" s="9" t="s">
        <v>38</v>
      </c>
      <c r="E22" s="10" t="s">
        <v>39</v>
      </c>
      <c r="F22" s="11">
        <v>2026</v>
      </c>
      <c r="G22" s="12" t="s">
        <v>32</v>
      </c>
      <c r="H22" s="37">
        <v>0</v>
      </c>
      <c r="I22" s="37">
        <v>65668211</v>
      </c>
      <c r="J22" s="42"/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8">
        <f t="shared" si="0"/>
        <v>65668211</v>
      </c>
    </row>
    <row r="23" spans="1:22">
      <c r="A23" s="1"/>
      <c r="B23" s="1"/>
      <c r="C23" s="3" t="s">
        <v>27</v>
      </c>
      <c r="D23" s="9" t="s">
        <v>38</v>
      </c>
      <c r="E23" s="10" t="s">
        <v>39</v>
      </c>
      <c r="F23" s="11">
        <v>2026</v>
      </c>
      <c r="G23" s="12" t="s">
        <v>33</v>
      </c>
      <c r="H23" s="37">
        <v>0</v>
      </c>
      <c r="I23" s="37">
        <v>0</v>
      </c>
      <c r="J23" s="32"/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8">
        <f t="shared" si="0"/>
        <v>0</v>
      </c>
      <c r="U23" t="s">
        <v>53</v>
      </c>
    </row>
    <row r="24" spans="1:22" s="28" customFormat="1" ht="16.5" customHeight="1">
      <c r="A24" s="36"/>
      <c r="B24" s="36"/>
      <c r="C24" s="13" t="s">
        <v>27</v>
      </c>
      <c r="D24" s="11"/>
      <c r="E24" s="10" t="s">
        <v>16</v>
      </c>
      <c r="F24" s="11">
        <v>2026</v>
      </c>
      <c r="G24" s="12" t="s">
        <v>30</v>
      </c>
      <c r="H24" s="37">
        <f>H8+H12+H16+H20</f>
        <v>4000000</v>
      </c>
      <c r="I24" s="37">
        <f t="shared" ref="I24:Q24" si="1">I8+I12+I16+I20</f>
        <v>2402922000</v>
      </c>
      <c r="J24" s="42">
        <f t="shared" si="1"/>
        <v>0</v>
      </c>
      <c r="K24" s="37">
        <f t="shared" si="1"/>
        <v>4459628000</v>
      </c>
      <c r="L24" s="37">
        <f t="shared" si="1"/>
        <v>1019641000</v>
      </c>
      <c r="M24" s="37">
        <f t="shared" si="1"/>
        <v>3856294000</v>
      </c>
      <c r="N24" s="37">
        <f t="shared" si="1"/>
        <v>0</v>
      </c>
      <c r="O24" s="37">
        <f t="shared" si="1"/>
        <v>183100000</v>
      </c>
      <c r="P24" s="37">
        <f t="shared" si="1"/>
        <v>45015000</v>
      </c>
      <c r="Q24" s="37">
        <f t="shared" si="1"/>
        <v>92889000</v>
      </c>
      <c r="R24" s="38">
        <f>Q24+P24+O24+N24+M24+L24+K24+I24+H24+J24</f>
        <v>12063489000</v>
      </c>
      <c r="S24" s="28" t="s">
        <v>50</v>
      </c>
      <c r="U24" s="39">
        <v>12063489000</v>
      </c>
      <c r="V24" s="40">
        <f>R24-U24</f>
        <v>0</v>
      </c>
    </row>
    <row r="25" spans="1:22" s="20" customFormat="1" ht="19.5" customHeight="1">
      <c r="A25" s="15"/>
      <c r="B25" s="15"/>
      <c r="C25" s="16" t="s">
        <v>27</v>
      </c>
      <c r="D25" s="17"/>
      <c r="E25" s="18" t="s">
        <v>16</v>
      </c>
      <c r="F25" s="17">
        <v>2026</v>
      </c>
      <c r="G25" s="19" t="s">
        <v>31</v>
      </c>
      <c r="H25" s="44">
        <f>H9+H13+H17+H21</f>
        <v>13509000</v>
      </c>
      <c r="I25" s="44">
        <f t="shared" ref="I25:Q25" si="2">I9+I13+I17+I21</f>
        <v>1568943953</v>
      </c>
      <c r="J25" s="48">
        <f t="shared" si="2"/>
        <v>1300000000</v>
      </c>
      <c r="K25" s="44">
        <f t="shared" si="2"/>
        <v>4799691000</v>
      </c>
      <c r="L25" s="44">
        <f t="shared" si="2"/>
        <v>806234000</v>
      </c>
      <c r="M25" s="44">
        <f t="shared" si="2"/>
        <v>3624997800</v>
      </c>
      <c r="N25" s="44">
        <f t="shared" si="2"/>
        <v>0</v>
      </c>
      <c r="O25" s="44">
        <f t="shared" si="2"/>
        <v>296754196</v>
      </c>
      <c r="P25" s="44">
        <f t="shared" si="2"/>
        <v>45711000</v>
      </c>
      <c r="Q25" s="44">
        <f t="shared" si="2"/>
        <v>102437000</v>
      </c>
      <c r="R25" s="43">
        <f>Q25+P25+O25+N25+M25+L25+K25+I25+H25+J25</f>
        <v>12558277949</v>
      </c>
      <c r="S25" s="20" t="s">
        <v>50</v>
      </c>
      <c r="U25" s="21">
        <v>12558277949</v>
      </c>
      <c r="V25" s="22">
        <f>R25-U25</f>
        <v>0</v>
      </c>
    </row>
    <row r="26" spans="1:22" s="20" customFormat="1" ht="19.5" customHeight="1">
      <c r="A26" s="15"/>
      <c r="B26" s="15"/>
      <c r="C26" s="16" t="s">
        <v>27</v>
      </c>
      <c r="D26" s="17"/>
      <c r="E26" s="18" t="s">
        <v>16</v>
      </c>
      <c r="F26" s="17">
        <v>2026</v>
      </c>
      <c r="G26" s="19" t="s">
        <v>32</v>
      </c>
      <c r="H26" s="44">
        <f>H10+H14+H18+H22</f>
        <v>12551003</v>
      </c>
      <c r="I26" s="44">
        <f t="shared" ref="I26:Q26" si="3">I10+I14+I18+I22</f>
        <v>485101349</v>
      </c>
      <c r="J26" s="48">
        <f t="shared" si="3"/>
        <v>1084413576</v>
      </c>
      <c r="K26" s="44">
        <f t="shared" si="3"/>
        <v>2939241639</v>
      </c>
      <c r="L26" s="44">
        <f t="shared" si="3"/>
        <v>483205932</v>
      </c>
      <c r="M26" s="44">
        <f t="shared" si="3"/>
        <v>1890372668</v>
      </c>
      <c r="N26" s="44">
        <f t="shared" si="3"/>
        <v>0</v>
      </c>
      <c r="O26" s="44">
        <f t="shared" si="3"/>
        <v>60258916</v>
      </c>
      <c r="P26" s="44">
        <f t="shared" si="3"/>
        <v>17294821</v>
      </c>
      <c r="Q26" s="44">
        <f t="shared" si="3"/>
        <v>58558134</v>
      </c>
      <c r="R26" s="43">
        <f>Q26+P26+O26+N26+M26+L26+K26+I26+H26+J26</f>
        <v>7030998038</v>
      </c>
      <c r="S26" s="20" t="s">
        <v>50</v>
      </c>
      <c r="U26" s="21">
        <v>7030998038</v>
      </c>
      <c r="V26" s="22"/>
    </row>
    <row r="27" spans="1:22" s="28" customFormat="1" ht="19.5" customHeight="1">
      <c r="A27" s="36"/>
      <c r="B27" s="36"/>
      <c r="C27" s="13" t="s">
        <v>27</v>
      </c>
      <c r="D27" s="11"/>
      <c r="E27" s="10" t="s">
        <v>16</v>
      </c>
      <c r="F27" s="11">
        <v>2026</v>
      </c>
      <c r="G27" s="12" t="s">
        <v>33</v>
      </c>
      <c r="H27" s="37">
        <f>H11+H15+H19+H23</f>
        <v>0</v>
      </c>
      <c r="I27" s="37">
        <f t="shared" ref="I27:Q27" si="4">I11+I15+I19+I23</f>
        <v>1932051</v>
      </c>
      <c r="J27" s="42">
        <f t="shared" si="4"/>
        <v>0</v>
      </c>
      <c r="K27" s="37">
        <f t="shared" si="4"/>
        <v>0</v>
      </c>
      <c r="L27" s="37">
        <f t="shared" si="4"/>
        <v>0</v>
      </c>
      <c r="M27" s="37">
        <f t="shared" si="4"/>
        <v>257032379</v>
      </c>
      <c r="N27" s="37">
        <f t="shared" si="4"/>
        <v>0</v>
      </c>
      <c r="O27" s="37">
        <f t="shared" si="4"/>
        <v>0</v>
      </c>
      <c r="P27" s="37">
        <f t="shared" si="4"/>
        <v>0</v>
      </c>
      <c r="Q27" s="37">
        <f t="shared" si="4"/>
        <v>0</v>
      </c>
      <c r="R27" s="38">
        <f>Q27+P27+O27+N27+M27+L27+K27+I27+H27+J27</f>
        <v>258964430</v>
      </c>
    </row>
    <row r="28" spans="1:22" s="28" customFormat="1">
      <c r="A28" s="36"/>
      <c r="B28" s="36"/>
      <c r="C28" s="13" t="s">
        <v>27</v>
      </c>
      <c r="D28" s="11"/>
      <c r="E28" s="10" t="s">
        <v>40</v>
      </c>
      <c r="F28" s="11">
        <v>2026</v>
      </c>
      <c r="G28" s="12"/>
      <c r="H28" s="37">
        <f>H25-H26</f>
        <v>957997</v>
      </c>
      <c r="I28" s="37">
        <f>I25-I26</f>
        <v>1083842604</v>
      </c>
      <c r="J28" s="42">
        <f>J25-J26</f>
        <v>215586424</v>
      </c>
      <c r="K28" s="37">
        <f t="shared" ref="K28:Q28" si="5">K25-K26</f>
        <v>1860449361</v>
      </c>
      <c r="L28" s="37">
        <f t="shared" si="5"/>
        <v>323028068</v>
      </c>
      <c r="M28" s="37">
        <f t="shared" si="5"/>
        <v>1734625132</v>
      </c>
      <c r="N28" s="37">
        <f t="shared" si="5"/>
        <v>0</v>
      </c>
      <c r="O28" s="37">
        <f t="shared" si="5"/>
        <v>236495280</v>
      </c>
      <c r="P28" s="37">
        <f t="shared" si="5"/>
        <v>28416179</v>
      </c>
      <c r="Q28" s="37">
        <f t="shared" si="5"/>
        <v>43878866</v>
      </c>
      <c r="R28" s="38">
        <f>R25-R26</f>
        <v>5527279911</v>
      </c>
      <c r="T28" s="40"/>
    </row>
    <row r="29" spans="1:22">
      <c r="A29" s="1"/>
      <c r="B29" s="1"/>
      <c r="C29" s="3" t="s">
        <v>27</v>
      </c>
      <c r="D29" s="9"/>
      <c r="E29" s="10" t="s">
        <v>41</v>
      </c>
      <c r="F29" s="11">
        <v>2026</v>
      </c>
      <c r="G29" s="12"/>
      <c r="H29" s="48">
        <v>92.9</v>
      </c>
      <c r="I29" s="48">
        <v>30.91</v>
      </c>
      <c r="J29" s="48">
        <v>83.41</v>
      </c>
      <c r="K29" s="48">
        <v>61.23</v>
      </c>
      <c r="L29" s="48">
        <v>59.93</v>
      </c>
      <c r="M29" s="48">
        <v>52.14</v>
      </c>
      <c r="N29" s="48">
        <v>0</v>
      </c>
      <c r="O29" s="48">
        <v>20.3</v>
      </c>
      <c r="P29" s="48">
        <v>37.83</v>
      </c>
      <c r="Q29" s="48">
        <v>57.16</v>
      </c>
      <c r="R29" s="49">
        <v>55.98</v>
      </c>
    </row>
    <row r="30" spans="1:22" ht="23.25" customHeight="1">
      <c r="A30" s="1"/>
      <c r="B30" s="1"/>
      <c r="C30" s="3" t="s">
        <v>27</v>
      </c>
      <c r="D30" s="9" t="s">
        <v>42</v>
      </c>
      <c r="E30" s="10" t="s">
        <v>43</v>
      </c>
      <c r="F30" s="11">
        <v>2026</v>
      </c>
      <c r="G30" s="12" t="s">
        <v>32</v>
      </c>
      <c r="H30" s="37">
        <v>0</v>
      </c>
      <c r="I30" s="42">
        <v>1866046</v>
      </c>
      <c r="J30" s="42"/>
      <c r="K30" s="42">
        <v>31777338</v>
      </c>
      <c r="L30" s="42">
        <v>1510906</v>
      </c>
      <c r="M30" s="42">
        <f>34162949+1245554</f>
        <v>35408503</v>
      </c>
      <c r="N30" s="42">
        <v>0</v>
      </c>
      <c r="O30" s="42">
        <f>2615954714+35720772</f>
        <v>2651675486</v>
      </c>
      <c r="P30" s="42">
        <v>0</v>
      </c>
      <c r="Q30" s="42">
        <v>0</v>
      </c>
      <c r="R30" s="47">
        <f>H30+I30+K30+L30+M30+N30+O30+P30+Q30</f>
        <v>2722238279</v>
      </c>
      <c r="T30">
        <v>2650117663</v>
      </c>
      <c r="U30" t="s">
        <v>62</v>
      </c>
    </row>
    <row r="31" spans="1:22" ht="23.25" customHeight="1">
      <c r="A31" s="1"/>
      <c r="B31" s="1"/>
      <c r="C31" s="3" t="s">
        <v>27</v>
      </c>
      <c r="D31" s="9" t="s">
        <v>42</v>
      </c>
      <c r="E31" s="10" t="s">
        <v>43</v>
      </c>
      <c r="F31" s="11">
        <v>2026</v>
      </c>
      <c r="G31" s="12" t="s">
        <v>33</v>
      </c>
      <c r="H31" s="37">
        <v>0</v>
      </c>
      <c r="I31" s="37">
        <v>0</v>
      </c>
      <c r="J31" s="37"/>
      <c r="K31" s="37">
        <v>0</v>
      </c>
      <c r="L31" s="37">
        <v>0</v>
      </c>
      <c r="M31" s="45">
        <v>93202970</v>
      </c>
      <c r="N31" s="37">
        <v>0</v>
      </c>
      <c r="O31" s="37">
        <v>0</v>
      </c>
      <c r="P31" s="37">
        <v>0</v>
      </c>
      <c r="Q31" s="37">
        <v>0</v>
      </c>
      <c r="R31" s="38">
        <f>H31+I31+K31+L31+M31+N31+O31+P31+Q31</f>
        <v>93202970</v>
      </c>
      <c r="T31" s="41">
        <v>72120616</v>
      </c>
      <c r="U31" t="s">
        <v>63</v>
      </c>
    </row>
    <row r="32" spans="1:22">
      <c r="A32" s="1"/>
      <c r="C32" s="1"/>
      <c r="D32" s="1"/>
      <c r="E32" s="1"/>
      <c r="F32" s="1"/>
      <c r="G32" s="1"/>
      <c r="H32" s="61">
        <f>H26/H25</f>
        <v>0.92908453623510256</v>
      </c>
      <c r="I32" s="61">
        <f>I26/I25</f>
        <v>0.30918972476513951</v>
      </c>
      <c r="J32" s="61">
        <f>J26/J25</f>
        <v>0.83416428923076924</v>
      </c>
      <c r="K32" s="61">
        <f t="shared" ref="K32:R32" si="6">K26/K25</f>
        <v>0.61238143017956781</v>
      </c>
      <c r="L32" s="61">
        <f t="shared" si="6"/>
        <v>0.5993370807978825</v>
      </c>
      <c r="M32" s="61">
        <f t="shared" si="6"/>
        <v>0.52148243179623444</v>
      </c>
      <c r="N32" s="61">
        <v>0</v>
      </c>
      <c r="O32" s="61">
        <f t="shared" si="6"/>
        <v>0.20306003019414762</v>
      </c>
      <c r="P32" s="61">
        <f t="shared" si="6"/>
        <v>0.37835140338211809</v>
      </c>
      <c r="Q32" s="61">
        <f t="shared" si="6"/>
        <v>0.57165022404014176</v>
      </c>
      <c r="R32" s="61">
        <f t="shared" si="6"/>
        <v>0.55986959888555976</v>
      </c>
      <c r="T32" s="14">
        <f>T30+T31</f>
        <v>2722238279</v>
      </c>
    </row>
    <row r="33" spans="1:18" s="28" customFormat="1">
      <c r="A33" s="36"/>
      <c r="C33" s="28" t="s">
        <v>55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</row>
    <row r="34" spans="1:18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8" ht="21.75" customHeight="1">
      <c r="A35" s="1"/>
      <c r="B35" s="1"/>
      <c r="C35" s="1"/>
      <c r="D35" s="1"/>
      <c r="E35" s="70" t="s">
        <v>49</v>
      </c>
      <c r="F35" s="4" t="s">
        <v>44</v>
      </c>
      <c r="G35" s="73" t="s">
        <v>48</v>
      </c>
      <c r="H35" s="73"/>
      <c r="I35" s="5"/>
      <c r="J35" s="5"/>
      <c r="K35" s="5"/>
      <c r="L35" s="5"/>
      <c r="M35" s="5"/>
      <c r="N35" s="70" t="s">
        <v>45</v>
      </c>
      <c r="O35" s="4" t="s">
        <v>44</v>
      </c>
      <c r="P35" s="73" t="s">
        <v>51</v>
      </c>
      <c r="Q35" s="73"/>
      <c r="R35" s="1"/>
    </row>
    <row r="36" spans="1:18" ht="22.5" customHeight="1">
      <c r="A36" s="1"/>
      <c r="B36" s="1"/>
      <c r="C36" s="1"/>
      <c r="D36" s="1"/>
      <c r="E36" s="71"/>
      <c r="F36" s="4" t="s">
        <v>46</v>
      </c>
      <c r="G36" s="73"/>
      <c r="H36" s="73"/>
      <c r="I36" s="5"/>
      <c r="J36" s="50"/>
      <c r="K36" s="5"/>
      <c r="L36" s="5"/>
      <c r="M36" s="5"/>
      <c r="N36" s="71"/>
      <c r="O36" s="4" t="s">
        <v>46</v>
      </c>
      <c r="P36" s="73"/>
      <c r="Q36" s="73"/>
      <c r="R36" s="1"/>
    </row>
    <row r="37" spans="1:18" ht="23.25" customHeight="1">
      <c r="A37" s="1"/>
      <c r="B37" s="1"/>
      <c r="C37" s="1"/>
      <c r="D37" s="1"/>
      <c r="E37" s="72"/>
      <c r="F37" s="4" t="s">
        <v>47</v>
      </c>
      <c r="G37" s="76" t="s">
        <v>61</v>
      </c>
      <c r="H37" s="76"/>
      <c r="I37" s="5"/>
      <c r="J37" s="51"/>
      <c r="K37" s="52"/>
      <c r="L37" s="5"/>
      <c r="M37" s="5"/>
      <c r="N37" s="72"/>
      <c r="O37" s="4" t="s">
        <v>47</v>
      </c>
      <c r="P37" s="76" t="s">
        <v>61</v>
      </c>
      <c r="Q37" s="76"/>
      <c r="R37" s="1"/>
    </row>
    <row r="39" spans="1:18">
      <c r="A39" s="1"/>
      <c r="B39" s="1"/>
      <c r="C39" s="2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A40" s="1"/>
      <c r="B40" s="1"/>
      <c r="C40" s="62" t="s">
        <v>0</v>
      </c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1:18">
      <c r="A41" s="1"/>
      <c r="B41" s="1"/>
      <c r="C41" s="63" t="s">
        <v>58</v>
      </c>
      <c r="D41" s="63"/>
      <c r="E41" s="63"/>
      <c r="F41" s="63"/>
      <c r="G41" s="63"/>
      <c r="H41" s="63"/>
      <c r="I41" s="63"/>
      <c r="J41" s="64"/>
      <c r="K41" s="63"/>
      <c r="L41" s="63"/>
      <c r="M41" s="63"/>
      <c r="N41" s="63"/>
      <c r="O41" s="63"/>
      <c r="P41" s="63"/>
      <c r="Q41" s="63"/>
      <c r="R41" s="63"/>
    </row>
    <row r="42" spans="1:18">
      <c r="A42" s="65"/>
      <c r="B42" s="65"/>
      <c r="C42" s="66" t="s">
        <v>1</v>
      </c>
      <c r="D42" s="67" t="s">
        <v>2</v>
      </c>
      <c r="E42" s="68" t="s">
        <v>3</v>
      </c>
      <c r="F42" s="67" t="s">
        <v>4</v>
      </c>
      <c r="G42" s="67" t="s">
        <v>5</v>
      </c>
      <c r="H42" s="69" t="s">
        <v>6</v>
      </c>
      <c r="I42" s="69"/>
      <c r="J42" s="69"/>
      <c r="K42" s="69"/>
      <c r="L42" s="69"/>
      <c r="M42" s="69"/>
      <c r="N42" s="69"/>
      <c r="O42" s="69"/>
      <c r="P42" s="69"/>
      <c r="Q42" s="69"/>
      <c r="R42" s="69"/>
    </row>
    <row r="43" spans="1:18">
      <c r="A43" s="65"/>
      <c r="B43" s="65"/>
      <c r="C43" s="66"/>
      <c r="D43" s="67"/>
      <c r="E43" s="68"/>
      <c r="F43" s="67"/>
      <c r="G43" s="67"/>
      <c r="H43" s="6" t="s">
        <v>7</v>
      </c>
      <c r="I43" s="6" t="s">
        <v>8</v>
      </c>
      <c r="J43" s="35">
        <v>232</v>
      </c>
      <c r="K43" s="6" t="s">
        <v>9</v>
      </c>
      <c r="L43" s="6" t="s">
        <v>10</v>
      </c>
      <c r="M43" s="6" t="s">
        <v>11</v>
      </c>
      <c r="N43" s="6" t="s">
        <v>12</v>
      </c>
      <c r="O43" s="6" t="s">
        <v>13</v>
      </c>
      <c r="P43" s="6" t="s">
        <v>14</v>
      </c>
      <c r="Q43" s="6" t="s">
        <v>15</v>
      </c>
      <c r="R43" s="7" t="s">
        <v>16</v>
      </c>
    </row>
    <row r="44" spans="1:18" ht="27">
      <c r="A44" s="1"/>
      <c r="B44" s="1"/>
      <c r="C44" s="66"/>
      <c r="D44" s="67"/>
      <c r="E44" s="68"/>
      <c r="F44" s="8" t="s">
        <v>17</v>
      </c>
      <c r="G44" s="67"/>
      <c r="H44" s="30" t="s">
        <v>18</v>
      </c>
      <c r="I44" s="30" t="s">
        <v>19</v>
      </c>
      <c r="J44" s="30"/>
      <c r="K44" s="30" t="s">
        <v>20</v>
      </c>
      <c r="L44" s="30" t="s">
        <v>21</v>
      </c>
      <c r="M44" s="30" t="s">
        <v>22</v>
      </c>
      <c r="N44" s="30" t="s">
        <v>23</v>
      </c>
      <c r="O44" s="30" t="s">
        <v>24</v>
      </c>
      <c r="P44" s="30" t="s">
        <v>25</v>
      </c>
      <c r="Q44" s="30" t="s">
        <v>26</v>
      </c>
      <c r="R44" s="31" t="s">
        <v>16</v>
      </c>
    </row>
    <row r="45" spans="1:18" s="28" customFormat="1">
      <c r="A45" s="36"/>
      <c r="B45" s="36"/>
      <c r="C45" s="13" t="s">
        <v>27</v>
      </c>
      <c r="D45" s="11" t="s">
        <v>28</v>
      </c>
      <c r="E45" s="10" t="s">
        <v>29</v>
      </c>
      <c r="F45" s="11">
        <v>2026</v>
      </c>
      <c r="G45" s="12" t="s">
        <v>30</v>
      </c>
      <c r="H45" s="37">
        <v>0</v>
      </c>
      <c r="I45" s="37">
        <v>1802922000</v>
      </c>
      <c r="J45" s="37"/>
      <c r="K45" s="37">
        <v>4459628000</v>
      </c>
      <c r="L45" s="37">
        <v>1019641000</v>
      </c>
      <c r="M45" s="37">
        <v>3856294000</v>
      </c>
      <c r="N45" s="37">
        <v>0</v>
      </c>
      <c r="O45" s="37">
        <v>183100000</v>
      </c>
      <c r="P45" s="37">
        <v>45015000</v>
      </c>
      <c r="Q45" s="37">
        <v>92889000</v>
      </c>
      <c r="R45" s="38">
        <f>Q45+P45+O45+N45+M45+L45+K45+I45+H45</f>
        <v>11459489000</v>
      </c>
    </row>
    <row r="46" spans="1:18" s="28" customFormat="1">
      <c r="A46" s="36"/>
      <c r="B46" s="36"/>
      <c r="C46" s="13" t="s">
        <v>27</v>
      </c>
      <c r="D46" s="11" t="s">
        <v>28</v>
      </c>
      <c r="E46" s="10" t="s">
        <v>29</v>
      </c>
      <c r="F46" s="11">
        <v>2026</v>
      </c>
      <c r="G46" s="12" t="s">
        <v>31</v>
      </c>
      <c r="H46" s="37">
        <v>0</v>
      </c>
      <c r="I46" s="37">
        <v>1802922000</v>
      </c>
      <c r="J46" s="37"/>
      <c r="K46" s="37">
        <v>4459628000</v>
      </c>
      <c r="L46" s="37">
        <v>1019641000</v>
      </c>
      <c r="M46" s="37">
        <v>3857349800</v>
      </c>
      <c r="N46" s="37">
        <v>0</v>
      </c>
      <c r="O46" s="37">
        <v>178301340</v>
      </c>
      <c r="P46" s="37">
        <v>45015000</v>
      </c>
      <c r="Q46" s="37">
        <v>102437000</v>
      </c>
      <c r="R46" s="38">
        <f t="shared" ref="R46:R64" si="7">Q46+P46+O46+N46+M46+L46+K46+I46+H46</f>
        <v>11465294140</v>
      </c>
    </row>
    <row r="47" spans="1:18" s="28" customFormat="1">
      <c r="A47" s="36"/>
      <c r="B47" s="36"/>
      <c r="C47" s="13" t="s">
        <v>27</v>
      </c>
      <c r="D47" s="11" t="s">
        <v>28</v>
      </c>
      <c r="E47" s="10" t="s">
        <v>29</v>
      </c>
      <c r="F47" s="11">
        <v>2026</v>
      </c>
      <c r="G47" s="12" t="s">
        <v>32</v>
      </c>
      <c r="H47" s="37">
        <v>0</v>
      </c>
      <c r="I47" s="37">
        <v>91163697</v>
      </c>
      <c r="J47" s="37"/>
      <c r="K47" s="37">
        <v>1446888850</v>
      </c>
      <c r="L47" s="37">
        <v>237535727</v>
      </c>
      <c r="M47" s="37">
        <v>879309655</v>
      </c>
      <c r="N47" s="37">
        <v>0</v>
      </c>
      <c r="O47" s="37">
        <v>239112</v>
      </c>
      <c r="P47" s="37">
        <v>13504632</v>
      </c>
      <c r="Q47" s="37">
        <v>32919652</v>
      </c>
      <c r="R47" s="38">
        <f t="shared" si="7"/>
        <v>2701561325</v>
      </c>
    </row>
    <row r="48" spans="1:18" s="28" customFormat="1">
      <c r="A48" s="23"/>
      <c r="B48" s="23"/>
      <c r="C48" s="24" t="s">
        <v>27</v>
      </c>
      <c r="D48" s="25" t="s">
        <v>28</v>
      </c>
      <c r="E48" s="26" t="s">
        <v>29</v>
      </c>
      <c r="F48" s="25">
        <v>2026</v>
      </c>
      <c r="G48" s="27" t="s">
        <v>33</v>
      </c>
      <c r="H48" s="45">
        <v>0</v>
      </c>
      <c r="I48" s="45">
        <v>2461164</v>
      </c>
      <c r="J48" s="45"/>
      <c r="K48" s="45">
        <v>0</v>
      </c>
      <c r="L48" s="45">
        <v>0</v>
      </c>
      <c r="M48" s="45">
        <v>338407645</v>
      </c>
      <c r="N48" s="45">
        <v>0</v>
      </c>
      <c r="O48" s="45">
        <v>0</v>
      </c>
      <c r="P48" s="45">
        <v>0</v>
      </c>
      <c r="Q48" s="45">
        <v>0</v>
      </c>
      <c r="R48" s="46">
        <f>Q48+P48+O48+N48+M48+L48+K48+I48+H48</f>
        <v>340868809</v>
      </c>
    </row>
    <row r="49" spans="1:22" s="28" customFormat="1">
      <c r="A49" s="36"/>
      <c r="B49" s="36"/>
      <c r="C49" s="13" t="s">
        <v>27</v>
      </c>
      <c r="D49" s="11" t="s">
        <v>34</v>
      </c>
      <c r="E49" s="10" t="s">
        <v>35</v>
      </c>
      <c r="F49" s="11">
        <v>2026</v>
      </c>
      <c r="G49" s="12" t="s">
        <v>30</v>
      </c>
      <c r="H49" s="37">
        <v>4000000</v>
      </c>
      <c r="I49" s="37">
        <v>600000000</v>
      </c>
      <c r="J49" s="37"/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8">
        <f t="shared" si="7"/>
        <v>604000000</v>
      </c>
    </row>
    <row r="50" spans="1:22" s="28" customFormat="1">
      <c r="A50" s="36"/>
      <c r="B50" s="36"/>
      <c r="C50" s="13" t="s">
        <v>27</v>
      </c>
      <c r="D50" s="11" t="s">
        <v>34</v>
      </c>
      <c r="E50" s="10" t="s">
        <v>35</v>
      </c>
      <c r="F50" s="11">
        <v>2026</v>
      </c>
      <c r="G50" s="12" t="s">
        <v>31</v>
      </c>
      <c r="H50" s="37">
        <v>4000000</v>
      </c>
      <c r="I50" s="42">
        <v>595977745</v>
      </c>
      <c r="J50" s="42"/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8">
        <f t="shared" si="7"/>
        <v>599977745</v>
      </c>
    </row>
    <row r="51" spans="1:22" s="28" customFormat="1">
      <c r="A51" s="36"/>
      <c r="B51" s="36"/>
      <c r="C51" s="13" t="s">
        <v>27</v>
      </c>
      <c r="D51" s="11" t="s">
        <v>34</v>
      </c>
      <c r="E51" s="10" t="s">
        <v>35</v>
      </c>
      <c r="F51" s="11">
        <v>2026</v>
      </c>
      <c r="G51" s="12" t="s">
        <v>32</v>
      </c>
      <c r="H51" s="37">
        <v>1021681</v>
      </c>
      <c r="I51" s="37">
        <f>182003551-1021681</f>
        <v>180981870</v>
      </c>
      <c r="J51" s="37"/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8">
        <f t="shared" si="7"/>
        <v>182003551</v>
      </c>
    </row>
    <row r="52" spans="1:22" s="28" customFormat="1">
      <c r="A52" s="36"/>
      <c r="B52" s="36"/>
      <c r="C52" s="13" t="s">
        <v>27</v>
      </c>
      <c r="D52" s="11" t="s">
        <v>34</v>
      </c>
      <c r="E52" s="10" t="s">
        <v>35</v>
      </c>
      <c r="F52" s="11">
        <v>2026</v>
      </c>
      <c r="G52" s="12" t="s">
        <v>33</v>
      </c>
      <c r="H52" s="37">
        <v>0</v>
      </c>
      <c r="I52" s="37">
        <v>0</v>
      </c>
      <c r="J52" s="37"/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8">
        <f t="shared" si="7"/>
        <v>0</v>
      </c>
    </row>
    <row r="53" spans="1:22" s="28" customFormat="1">
      <c r="A53" s="36"/>
      <c r="B53" s="36"/>
      <c r="C53" s="13" t="s">
        <v>27</v>
      </c>
      <c r="D53" s="11" t="s">
        <v>36</v>
      </c>
      <c r="E53" s="10" t="s">
        <v>37</v>
      </c>
      <c r="F53" s="11">
        <v>2026</v>
      </c>
      <c r="G53" s="12" t="s">
        <v>30</v>
      </c>
      <c r="H53" s="37">
        <v>0</v>
      </c>
      <c r="I53" s="37"/>
      <c r="J53" s="37"/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8">
        <f t="shared" si="7"/>
        <v>0</v>
      </c>
    </row>
    <row r="54" spans="1:22" s="28" customFormat="1">
      <c r="A54" s="36"/>
      <c r="B54" s="36"/>
      <c r="C54" s="13" t="s">
        <v>27</v>
      </c>
      <c r="D54" s="11" t="s">
        <v>36</v>
      </c>
      <c r="E54" s="10" t="s">
        <v>37</v>
      </c>
      <c r="F54" s="11">
        <v>2026</v>
      </c>
      <c r="G54" s="12" t="s">
        <v>31</v>
      </c>
      <c r="H54" s="37">
        <v>0</v>
      </c>
      <c r="I54" s="37">
        <v>0</v>
      </c>
      <c r="J54" s="37"/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8">
        <f t="shared" si="7"/>
        <v>0</v>
      </c>
    </row>
    <row r="55" spans="1:22" s="28" customFormat="1">
      <c r="A55" s="36"/>
      <c r="B55" s="36"/>
      <c r="C55" s="13" t="s">
        <v>27</v>
      </c>
      <c r="D55" s="11" t="s">
        <v>36</v>
      </c>
      <c r="E55" s="10" t="s">
        <v>37</v>
      </c>
      <c r="F55" s="11">
        <v>2026</v>
      </c>
      <c r="G55" s="12" t="s">
        <v>32</v>
      </c>
      <c r="H55" s="37">
        <v>0</v>
      </c>
      <c r="I55" s="37">
        <v>0</v>
      </c>
      <c r="J55" s="37"/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8">
        <f t="shared" si="7"/>
        <v>0</v>
      </c>
    </row>
    <row r="56" spans="1:22" s="28" customFormat="1">
      <c r="A56" s="36"/>
      <c r="B56" s="36"/>
      <c r="C56" s="13" t="s">
        <v>27</v>
      </c>
      <c r="D56" s="11" t="s">
        <v>36</v>
      </c>
      <c r="E56" s="10" t="s">
        <v>37</v>
      </c>
      <c r="F56" s="11">
        <v>2026</v>
      </c>
      <c r="G56" s="12" t="s">
        <v>33</v>
      </c>
      <c r="H56" s="37">
        <v>0</v>
      </c>
      <c r="I56" s="37">
        <v>0</v>
      </c>
      <c r="J56" s="37"/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8">
        <f t="shared" si="7"/>
        <v>0</v>
      </c>
    </row>
    <row r="57" spans="1:22" s="28" customFormat="1">
      <c r="A57" s="36"/>
      <c r="B57" s="36"/>
      <c r="C57" s="13" t="s">
        <v>27</v>
      </c>
      <c r="D57" s="11" t="s">
        <v>38</v>
      </c>
      <c r="E57" s="10" t="s">
        <v>39</v>
      </c>
      <c r="F57" s="11">
        <v>2026</v>
      </c>
      <c r="G57" s="12" t="s">
        <v>30</v>
      </c>
      <c r="H57" s="37">
        <v>0</v>
      </c>
      <c r="I57" s="37"/>
      <c r="J57" s="37"/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8">
        <f t="shared" si="7"/>
        <v>0</v>
      </c>
    </row>
    <row r="58" spans="1:22" s="28" customFormat="1">
      <c r="A58" s="36"/>
      <c r="B58" s="36"/>
      <c r="C58" s="13" t="s">
        <v>27</v>
      </c>
      <c r="D58" s="11" t="s">
        <v>38</v>
      </c>
      <c r="E58" s="10" t="s">
        <v>39</v>
      </c>
      <c r="F58" s="11">
        <v>2026</v>
      </c>
      <c r="G58" s="12" t="s">
        <v>31</v>
      </c>
      <c r="H58" s="37">
        <v>0</v>
      </c>
      <c r="I58" s="37"/>
      <c r="J58" s="37"/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8">
        <f t="shared" si="7"/>
        <v>0</v>
      </c>
    </row>
    <row r="59" spans="1:22" s="28" customFormat="1">
      <c r="A59" s="36"/>
      <c r="B59" s="36"/>
      <c r="C59" s="13" t="s">
        <v>27</v>
      </c>
      <c r="D59" s="11" t="s">
        <v>38</v>
      </c>
      <c r="E59" s="10" t="s">
        <v>39</v>
      </c>
      <c r="F59" s="11">
        <v>2026</v>
      </c>
      <c r="G59" s="12" t="s">
        <v>32</v>
      </c>
      <c r="H59" s="37">
        <v>0</v>
      </c>
      <c r="I59" s="37">
        <v>0</v>
      </c>
      <c r="J59" s="37"/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8">
        <f t="shared" si="7"/>
        <v>0</v>
      </c>
    </row>
    <row r="60" spans="1:22" s="28" customFormat="1">
      <c r="A60" s="36"/>
      <c r="B60" s="36"/>
      <c r="C60" s="13" t="s">
        <v>27</v>
      </c>
      <c r="D60" s="11" t="s">
        <v>38</v>
      </c>
      <c r="E60" s="10" t="s">
        <v>39</v>
      </c>
      <c r="F60" s="11">
        <v>2026</v>
      </c>
      <c r="G60" s="12" t="s">
        <v>33</v>
      </c>
      <c r="H60" s="37">
        <v>0</v>
      </c>
      <c r="I60" s="37">
        <v>0</v>
      </c>
      <c r="J60" s="37"/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8">
        <f t="shared" si="7"/>
        <v>0</v>
      </c>
      <c r="U60" s="28" t="s">
        <v>53</v>
      </c>
    </row>
    <row r="61" spans="1:22" s="28" customFormat="1" ht="16.5" customHeight="1">
      <c r="A61" s="36"/>
      <c r="B61" s="36"/>
      <c r="C61" s="13" t="s">
        <v>27</v>
      </c>
      <c r="D61" s="11"/>
      <c r="E61" s="10" t="s">
        <v>16</v>
      </c>
      <c r="F61" s="11">
        <v>2026</v>
      </c>
      <c r="G61" s="12" t="s">
        <v>30</v>
      </c>
      <c r="H61" s="37">
        <f>H45+H49+H53+H57</f>
        <v>4000000</v>
      </c>
      <c r="I61" s="37">
        <f t="shared" ref="I61:Q61" si="8">I45+I49+I53+I57</f>
        <v>2402922000</v>
      </c>
      <c r="J61" s="37"/>
      <c r="K61" s="37">
        <f t="shared" si="8"/>
        <v>4459628000</v>
      </c>
      <c r="L61" s="37">
        <f t="shared" si="8"/>
        <v>1019641000</v>
      </c>
      <c r="M61" s="37">
        <f t="shared" si="8"/>
        <v>3856294000</v>
      </c>
      <c r="N61" s="37">
        <f t="shared" si="8"/>
        <v>0</v>
      </c>
      <c r="O61" s="37">
        <f t="shared" si="8"/>
        <v>183100000</v>
      </c>
      <c r="P61" s="37">
        <f t="shared" si="8"/>
        <v>45015000</v>
      </c>
      <c r="Q61" s="37">
        <f t="shared" si="8"/>
        <v>92889000</v>
      </c>
      <c r="R61" s="38">
        <f t="shared" si="7"/>
        <v>12063489000</v>
      </c>
      <c r="S61" s="28" t="s">
        <v>50</v>
      </c>
      <c r="U61" s="39">
        <v>12063489000</v>
      </c>
      <c r="V61" s="40">
        <f>R61-U61</f>
        <v>0</v>
      </c>
    </row>
    <row r="62" spans="1:22" s="20" customFormat="1" ht="19.5" customHeight="1">
      <c r="A62" s="15"/>
      <c r="B62" s="15"/>
      <c r="C62" s="16" t="s">
        <v>27</v>
      </c>
      <c r="D62" s="17"/>
      <c r="E62" s="18" t="s">
        <v>16</v>
      </c>
      <c r="F62" s="17">
        <v>2026</v>
      </c>
      <c r="G62" s="19" t="s">
        <v>31</v>
      </c>
      <c r="H62" s="44">
        <f>H46+H50+H54+H58</f>
        <v>4000000</v>
      </c>
      <c r="I62" s="44">
        <f t="shared" ref="I62:Q62" si="9">I46+I50+I54+I58</f>
        <v>2398899745</v>
      </c>
      <c r="J62" s="44"/>
      <c r="K62" s="44">
        <f t="shared" si="9"/>
        <v>4459628000</v>
      </c>
      <c r="L62" s="44">
        <f t="shared" si="9"/>
        <v>1019641000</v>
      </c>
      <c r="M62" s="44">
        <f t="shared" si="9"/>
        <v>3857349800</v>
      </c>
      <c r="N62" s="44">
        <f t="shared" si="9"/>
        <v>0</v>
      </c>
      <c r="O62" s="44">
        <f t="shared" si="9"/>
        <v>178301340</v>
      </c>
      <c r="P62" s="44">
        <f t="shared" si="9"/>
        <v>45015000</v>
      </c>
      <c r="Q62" s="44">
        <f t="shared" si="9"/>
        <v>102437000</v>
      </c>
      <c r="R62" s="43">
        <f>Q62+P62+O62+N62+M62+L62+K62+I62+H62</f>
        <v>12065271885</v>
      </c>
      <c r="S62" s="20" t="s">
        <v>50</v>
      </c>
      <c r="U62" s="21">
        <v>12065271885</v>
      </c>
      <c r="V62" s="22">
        <f>R62-U62</f>
        <v>0</v>
      </c>
    </row>
    <row r="63" spans="1:22" s="20" customFormat="1" ht="19.5" customHeight="1">
      <c r="A63" s="15"/>
      <c r="B63" s="15"/>
      <c r="C63" s="16" t="s">
        <v>27</v>
      </c>
      <c r="D63" s="17"/>
      <c r="E63" s="18" t="s">
        <v>16</v>
      </c>
      <c r="F63" s="17">
        <v>2026</v>
      </c>
      <c r="G63" s="19" t="s">
        <v>32</v>
      </c>
      <c r="H63" s="44">
        <f>H47+H51+H55+H59</f>
        <v>1021681</v>
      </c>
      <c r="I63" s="44">
        <f t="shared" ref="I63:Q63" si="10">I47+I51+I55+I59</f>
        <v>272145567</v>
      </c>
      <c r="J63" s="44"/>
      <c r="K63" s="44">
        <f t="shared" si="10"/>
        <v>1446888850</v>
      </c>
      <c r="L63" s="44">
        <f t="shared" si="10"/>
        <v>237535727</v>
      </c>
      <c r="M63" s="44">
        <f t="shared" si="10"/>
        <v>879309655</v>
      </c>
      <c r="N63" s="44">
        <f t="shared" si="10"/>
        <v>0</v>
      </c>
      <c r="O63" s="44">
        <f t="shared" si="10"/>
        <v>239112</v>
      </c>
      <c r="P63" s="44">
        <f t="shared" si="10"/>
        <v>13504632</v>
      </c>
      <c r="Q63" s="44">
        <f t="shared" si="10"/>
        <v>32919652</v>
      </c>
      <c r="R63" s="43">
        <f>Q63+P63+O63+N63+M63+L63+K63+I63+H63</f>
        <v>2883564876</v>
      </c>
      <c r="S63" s="20" t="s">
        <v>50</v>
      </c>
      <c r="U63" s="21">
        <f>2610946863+91163697+182003551-549235</f>
        <v>2883564876</v>
      </c>
      <c r="V63" s="22">
        <f>R63-U63</f>
        <v>0</v>
      </c>
    </row>
    <row r="64" spans="1:22" s="28" customFormat="1" ht="19.5" customHeight="1">
      <c r="A64" s="36"/>
      <c r="B64" s="36"/>
      <c r="C64" s="13" t="s">
        <v>27</v>
      </c>
      <c r="D64" s="11"/>
      <c r="E64" s="10" t="s">
        <v>16</v>
      </c>
      <c r="F64" s="11">
        <v>2026</v>
      </c>
      <c r="G64" s="12" t="s">
        <v>33</v>
      </c>
      <c r="H64" s="37">
        <f>H48+H52+H56+H60</f>
        <v>0</v>
      </c>
      <c r="I64" s="37">
        <f t="shared" ref="I64:Q64" si="11">I48+I52+I56+I60</f>
        <v>2461164</v>
      </c>
      <c r="J64" s="37"/>
      <c r="K64" s="37">
        <f t="shared" si="11"/>
        <v>0</v>
      </c>
      <c r="L64" s="37">
        <f t="shared" si="11"/>
        <v>0</v>
      </c>
      <c r="M64" s="37">
        <f t="shared" si="11"/>
        <v>338407645</v>
      </c>
      <c r="N64" s="37">
        <f t="shared" si="11"/>
        <v>0</v>
      </c>
      <c r="O64" s="37">
        <f t="shared" si="11"/>
        <v>0</v>
      </c>
      <c r="P64" s="37">
        <f t="shared" si="11"/>
        <v>0</v>
      </c>
      <c r="Q64" s="37">
        <f t="shared" si="11"/>
        <v>0</v>
      </c>
      <c r="R64" s="38">
        <f t="shared" si="7"/>
        <v>340868809</v>
      </c>
    </row>
    <row r="65" spans="1:18" s="28" customFormat="1">
      <c r="A65" s="36"/>
      <c r="B65" s="36"/>
      <c r="C65" s="13" t="s">
        <v>27</v>
      </c>
      <c r="D65" s="11"/>
      <c r="E65" s="10" t="s">
        <v>40</v>
      </c>
      <c r="F65" s="11">
        <v>2026</v>
      </c>
      <c r="G65" s="12"/>
      <c r="H65" s="37">
        <f>H62-H63</f>
        <v>2978319</v>
      </c>
      <c r="I65" s="37">
        <f>I62-I63</f>
        <v>2126754178</v>
      </c>
      <c r="J65" s="37"/>
      <c r="K65" s="37">
        <f t="shared" ref="K65:Q65" si="12">K62-K63</f>
        <v>3012739150</v>
      </c>
      <c r="L65" s="37">
        <f t="shared" si="12"/>
        <v>782105273</v>
      </c>
      <c r="M65" s="37">
        <f t="shared" si="12"/>
        <v>2978040145</v>
      </c>
      <c r="N65" s="37">
        <f t="shared" si="12"/>
        <v>0</v>
      </c>
      <c r="O65" s="37">
        <f t="shared" si="12"/>
        <v>178062228</v>
      </c>
      <c r="P65" s="37">
        <f t="shared" si="12"/>
        <v>31510368</v>
      </c>
      <c r="Q65" s="37">
        <f t="shared" si="12"/>
        <v>69517348</v>
      </c>
      <c r="R65" s="47">
        <f>Q65+P65+O65+N65+M65+L65+K65+I65+H65</f>
        <v>9181707009</v>
      </c>
    </row>
    <row r="66" spans="1:18" s="28" customFormat="1">
      <c r="A66" s="36"/>
      <c r="B66" s="36"/>
      <c r="C66" s="13" t="s">
        <v>27</v>
      </c>
      <c r="D66" s="11"/>
      <c r="E66" s="10" t="s">
        <v>41</v>
      </c>
      <c r="F66" s="11">
        <v>2026</v>
      </c>
      <c r="G66" s="12"/>
      <c r="H66" s="48">
        <v>26</v>
      </c>
      <c r="I66" s="48">
        <v>11</v>
      </c>
      <c r="J66" s="48"/>
      <c r="K66" s="48">
        <v>32</v>
      </c>
      <c r="L66" s="48">
        <v>23</v>
      </c>
      <c r="M66" s="48">
        <v>23</v>
      </c>
      <c r="N66" s="48">
        <v>0</v>
      </c>
      <c r="O66" s="48">
        <v>0.13</v>
      </c>
      <c r="P66" s="48">
        <v>30</v>
      </c>
      <c r="Q66" s="48">
        <v>32</v>
      </c>
      <c r="R66" s="49">
        <v>24</v>
      </c>
    </row>
    <row r="67" spans="1:18" s="28" customFormat="1" ht="23.25" customHeight="1">
      <c r="A67" s="36"/>
      <c r="B67" s="36"/>
      <c r="C67" s="13" t="s">
        <v>27</v>
      </c>
      <c r="D67" s="11" t="s">
        <v>42</v>
      </c>
      <c r="E67" s="10" t="s">
        <v>43</v>
      </c>
      <c r="F67" s="11">
        <v>2026</v>
      </c>
      <c r="G67" s="12" t="s">
        <v>32</v>
      </c>
      <c r="H67" s="37">
        <v>0</v>
      </c>
      <c r="I67" s="37">
        <v>300200</v>
      </c>
      <c r="J67" s="37"/>
      <c r="K67" s="37">
        <v>4337429</v>
      </c>
      <c r="L67" s="37">
        <v>576869</v>
      </c>
      <c r="M67" s="37">
        <v>9901229</v>
      </c>
      <c r="N67" s="37">
        <v>0</v>
      </c>
      <c r="O67" s="37">
        <v>909252974</v>
      </c>
      <c r="P67" s="37">
        <v>0</v>
      </c>
      <c r="Q67" s="37">
        <v>0</v>
      </c>
      <c r="R67" s="38">
        <f>H67+I67+K67+L67+M67+N67+O67+P67+Q67</f>
        <v>924368701</v>
      </c>
    </row>
    <row r="68" spans="1:18" s="28" customFormat="1" ht="23.25" customHeight="1">
      <c r="A68" s="36"/>
      <c r="B68" s="36"/>
      <c r="C68" s="13" t="s">
        <v>27</v>
      </c>
      <c r="D68" s="11" t="s">
        <v>42</v>
      </c>
      <c r="E68" s="10" t="s">
        <v>43</v>
      </c>
      <c r="F68" s="11">
        <v>2026</v>
      </c>
      <c r="G68" s="12" t="s">
        <v>33</v>
      </c>
      <c r="H68" s="37">
        <v>0</v>
      </c>
      <c r="I68" s="37">
        <v>0</v>
      </c>
      <c r="J68" s="37"/>
      <c r="K68" s="37">
        <v>0</v>
      </c>
      <c r="L68" s="37">
        <v>0</v>
      </c>
      <c r="M68" s="37">
        <v>61878</v>
      </c>
      <c r="N68" s="37">
        <v>0</v>
      </c>
      <c r="O68" s="37">
        <v>0</v>
      </c>
      <c r="P68" s="37">
        <v>0</v>
      </c>
      <c r="Q68" s="37">
        <v>0</v>
      </c>
      <c r="R68" s="38">
        <f>H68+I68+K68+L68+M68+N68+O68+P68+Q68</f>
        <v>61878</v>
      </c>
    </row>
    <row r="69" spans="1:18" s="28" customFormat="1">
      <c r="A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8" s="28" customFormat="1">
      <c r="A70" s="36"/>
      <c r="C70" s="28" t="s">
        <v>59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1:18">
      <c r="A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8" ht="21.75" customHeight="1">
      <c r="A72" s="1"/>
      <c r="B72" s="1"/>
      <c r="C72" s="1"/>
      <c r="D72" s="1"/>
      <c r="E72" s="70" t="s">
        <v>49</v>
      </c>
      <c r="F72" s="4" t="s">
        <v>44</v>
      </c>
      <c r="G72" s="73" t="s">
        <v>48</v>
      </c>
      <c r="H72" s="73"/>
      <c r="I72" s="5"/>
      <c r="J72" s="5"/>
      <c r="K72" s="5"/>
      <c r="L72" s="5"/>
      <c r="M72" s="5"/>
      <c r="N72" s="70" t="s">
        <v>45</v>
      </c>
      <c r="O72" s="4" t="s">
        <v>44</v>
      </c>
      <c r="P72" s="73" t="s">
        <v>51</v>
      </c>
      <c r="Q72" s="73"/>
      <c r="R72" s="1"/>
    </row>
    <row r="73" spans="1:18" ht="22.5" customHeight="1">
      <c r="A73" s="1"/>
      <c r="B73" s="1"/>
      <c r="C73" s="1"/>
      <c r="D73" s="1"/>
      <c r="E73" s="71"/>
      <c r="F73" s="4" t="s">
        <v>46</v>
      </c>
      <c r="G73" s="73"/>
      <c r="H73" s="73"/>
      <c r="I73" s="5"/>
      <c r="J73" s="5"/>
      <c r="K73" s="5"/>
      <c r="L73" s="5"/>
      <c r="M73" s="5"/>
      <c r="N73" s="71"/>
      <c r="O73" s="4" t="s">
        <v>46</v>
      </c>
      <c r="P73" s="73"/>
      <c r="Q73" s="73"/>
      <c r="R73" s="1"/>
    </row>
    <row r="74" spans="1:18" ht="23.25" customHeight="1">
      <c r="A74" s="1"/>
      <c r="B74" s="1"/>
      <c r="C74" s="1"/>
      <c r="D74" s="1"/>
      <c r="E74" s="72"/>
      <c r="F74" s="4" t="s">
        <v>47</v>
      </c>
      <c r="G74" s="74" t="s">
        <v>60</v>
      </c>
      <c r="H74" s="74"/>
      <c r="I74" s="5"/>
      <c r="J74" s="5"/>
      <c r="K74" s="5"/>
      <c r="L74" s="5"/>
      <c r="M74" s="5"/>
      <c r="N74" s="72"/>
      <c r="O74" s="4" t="s">
        <v>47</v>
      </c>
      <c r="P74" s="75" t="s">
        <v>60</v>
      </c>
      <c r="Q74" s="75"/>
      <c r="R74" s="1"/>
    </row>
  </sheetData>
  <mergeCells count="34">
    <mergeCell ref="G5:G7"/>
    <mergeCell ref="H5:R5"/>
    <mergeCell ref="E35:E37"/>
    <mergeCell ref="G35:H35"/>
    <mergeCell ref="N35:N37"/>
    <mergeCell ref="P35:Q35"/>
    <mergeCell ref="G36:H36"/>
    <mergeCell ref="P36:Q36"/>
    <mergeCell ref="G37:H37"/>
    <mergeCell ref="P37:Q37"/>
    <mergeCell ref="E72:E74"/>
    <mergeCell ref="G72:H72"/>
    <mergeCell ref="N72:N74"/>
    <mergeCell ref="P72:Q72"/>
    <mergeCell ref="G73:H73"/>
    <mergeCell ref="P73:Q73"/>
    <mergeCell ref="G74:H74"/>
    <mergeCell ref="P74:Q74"/>
    <mergeCell ref="C3:R3"/>
    <mergeCell ref="C40:R40"/>
    <mergeCell ref="C41:R41"/>
    <mergeCell ref="A42:B43"/>
    <mergeCell ref="C42:C44"/>
    <mergeCell ref="D42:D44"/>
    <mergeCell ref="E42:E44"/>
    <mergeCell ref="F42:F43"/>
    <mergeCell ref="G42:G44"/>
    <mergeCell ref="H42:R42"/>
    <mergeCell ref="C4:R4"/>
    <mergeCell ref="A5:B6"/>
    <mergeCell ref="C5:C7"/>
    <mergeCell ref="D5:D7"/>
    <mergeCell ref="E5:E7"/>
    <mergeCell ref="F5:F6"/>
  </mergeCells>
  <phoneticPr fontId="22" type="noConversion"/>
  <pageMargins left="0" right="0" top="0" bottom="0" header="0" footer="0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662C9-7529-4B3B-B15F-6D181AF87439}">
  <dimension ref="A1"/>
  <sheetViews>
    <sheetView workbookViewId="0"/>
  </sheetViews>
  <sheetFormatPr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Aneksi nr.1.1 (8 mujori)</vt:lpstr>
      <vt:lpstr>Sheet1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2025-09-18T08:45:37Z</dcterms:created>
  <dcterms:modified xsi:type="dcterms:W3CDTF">2026-10-06T10:39:28Z</dcterms:modified>
</cp:coreProperties>
</file>