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presa.karanxha\Desktop\Viti 2026\Monitorimi 2026\Monitorimi 4M I\Komente monitorimi\Per publikim\"/>
    </mc:Choice>
  </mc:AlternateContent>
  <xr:revisionPtr revIDLastSave="0" documentId="8_{FDB72FB4-07F7-4A06-B8A9-397942414C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1 permb 2025" sheetId="1" r:id="rId1"/>
  </sheets>
  <definedNames>
    <definedName name="_xlnm._FilterDatabase" localSheetId="0" hidden="1">'T1 permb 2025'!$A$6:$AI$6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9" i="1" l="1"/>
  <c r="K39" i="1"/>
  <c r="K37" i="1"/>
  <c r="K54" i="1"/>
  <c r="J201" i="1" l="1"/>
  <c r="H201" i="1"/>
  <c r="F201" i="1"/>
  <c r="O200" i="1"/>
  <c r="N200" i="1"/>
  <c r="M200" i="1"/>
  <c r="L200" i="1"/>
  <c r="J199" i="1"/>
  <c r="N199" i="1" s="1"/>
  <c r="H199" i="1"/>
  <c r="F199" i="1"/>
  <c r="O198" i="1"/>
  <c r="N198" i="1"/>
  <c r="M198" i="1"/>
  <c r="L198" i="1"/>
  <c r="J197" i="1"/>
  <c r="N197" i="1" s="1"/>
  <c r="H197" i="1"/>
  <c r="F197" i="1"/>
  <c r="O196" i="1"/>
  <c r="N196" i="1"/>
  <c r="L196" i="1"/>
  <c r="J195" i="1"/>
  <c r="L195" i="1" s="1"/>
  <c r="H195" i="1"/>
  <c r="F195" i="1"/>
  <c r="O194" i="1"/>
  <c r="N194" i="1"/>
  <c r="M194" i="1"/>
  <c r="L194" i="1"/>
  <c r="J193" i="1"/>
  <c r="L193" i="1" s="1"/>
  <c r="H193" i="1"/>
  <c r="F193" i="1"/>
  <c r="O192" i="1"/>
  <c r="N192" i="1"/>
  <c r="M192" i="1"/>
  <c r="L192" i="1"/>
  <c r="N191" i="1"/>
  <c r="J191" i="1"/>
  <c r="H191" i="1"/>
  <c r="F191" i="1"/>
  <c r="O190" i="1"/>
  <c r="N190" i="1"/>
  <c r="M190" i="1"/>
  <c r="L190" i="1"/>
  <c r="K188" i="1"/>
  <c r="J188" i="1"/>
  <c r="I188" i="1"/>
  <c r="I202" i="1" s="1"/>
  <c r="H188" i="1"/>
  <c r="H189" i="1" s="1"/>
  <c r="G188" i="1"/>
  <c r="F189" i="1" s="1"/>
  <c r="F188" i="1"/>
  <c r="O187" i="1"/>
  <c r="N187" i="1"/>
  <c r="M187" i="1"/>
  <c r="L187" i="1"/>
  <c r="O186" i="1"/>
  <c r="N186" i="1"/>
  <c r="L186" i="1"/>
  <c r="O185" i="1"/>
  <c r="N185" i="1"/>
  <c r="M185" i="1"/>
  <c r="L185" i="1"/>
  <c r="O184" i="1"/>
  <c r="N184" i="1"/>
  <c r="M184" i="1"/>
  <c r="L184" i="1"/>
  <c r="N183" i="1"/>
  <c r="L183" i="1"/>
  <c r="O182" i="1"/>
  <c r="N182" i="1"/>
  <c r="M182" i="1"/>
  <c r="L182" i="1"/>
  <c r="O181" i="1"/>
  <c r="N181" i="1"/>
  <c r="M181" i="1"/>
  <c r="L181" i="1"/>
  <c r="O180" i="1"/>
  <c r="N180" i="1"/>
  <c r="M180" i="1"/>
  <c r="L180" i="1"/>
  <c r="J179" i="1"/>
  <c r="H179" i="1"/>
  <c r="N179" i="1" s="1"/>
  <c r="F179" i="1"/>
  <c r="O178" i="1"/>
  <c r="N178" i="1"/>
  <c r="M178" i="1"/>
  <c r="L178" i="1"/>
  <c r="J177" i="1"/>
  <c r="L177" i="1" s="1"/>
  <c r="H177" i="1"/>
  <c r="F177" i="1"/>
  <c r="O176" i="1"/>
  <c r="N176" i="1"/>
  <c r="M176" i="1"/>
  <c r="L176" i="1"/>
  <c r="J175" i="1"/>
  <c r="N175" i="1" s="1"/>
  <c r="H175" i="1"/>
  <c r="F175" i="1"/>
  <c r="O174" i="1"/>
  <c r="N174" i="1"/>
  <c r="M174" i="1"/>
  <c r="L174" i="1"/>
  <c r="K172" i="1"/>
  <c r="J172" i="1"/>
  <c r="I172" i="1"/>
  <c r="H172" i="1"/>
  <c r="H173" i="1" s="1"/>
  <c r="G172" i="1"/>
  <c r="M172" i="1" s="1"/>
  <c r="F172" i="1"/>
  <c r="F173" i="1" s="1"/>
  <c r="O171" i="1"/>
  <c r="O170" i="1"/>
  <c r="N170" i="1"/>
  <c r="M170" i="1"/>
  <c r="L170" i="1"/>
  <c r="J169" i="1"/>
  <c r="L169" i="1" s="1"/>
  <c r="H169" i="1"/>
  <c r="F169" i="1"/>
  <c r="O168" i="1"/>
  <c r="N168" i="1"/>
  <c r="M168" i="1"/>
  <c r="L168" i="1"/>
  <c r="J167" i="1"/>
  <c r="H167" i="1"/>
  <c r="F167" i="1"/>
  <c r="O166" i="1"/>
  <c r="N166" i="1"/>
  <c r="M166" i="1"/>
  <c r="L166" i="1"/>
  <c r="J165" i="1"/>
  <c r="K164" i="1"/>
  <c r="J164" i="1"/>
  <c r="I164" i="1"/>
  <c r="H164" i="1"/>
  <c r="H165" i="1" s="1"/>
  <c r="G164" i="1"/>
  <c r="F164" i="1"/>
  <c r="F165" i="1" s="1"/>
  <c r="N163" i="1"/>
  <c r="L163" i="1"/>
  <c r="O162" i="1"/>
  <c r="N162" i="1"/>
  <c r="M162" i="1"/>
  <c r="L162" i="1"/>
  <c r="L161" i="1"/>
  <c r="J161" i="1"/>
  <c r="H161" i="1"/>
  <c r="N161" i="1" s="1"/>
  <c r="F161" i="1"/>
  <c r="O160" i="1"/>
  <c r="N160" i="1"/>
  <c r="M160" i="1"/>
  <c r="L160" i="1"/>
  <c r="K158" i="1"/>
  <c r="J158" i="1"/>
  <c r="J159" i="1" s="1"/>
  <c r="I158" i="1"/>
  <c r="O158" i="1" s="1"/>
  <c r="H158" i="1"/>
  <c r="H159" i="1" s="1"/>
  <c r="G158" i="1"/>
  <c r="F158" i="1"/>
  <c r="F159" i="1" s="1"/>
  <c r="O157" i="1"/>
  <c r="M157" i="1"/>
  <c r="O156" i="1"/>
  <c r="M156" i="1"/>
  <c r="O155" i="1"/>
  <c r="M155" i="1"/>
  <c r="N154" i="1"/>
  <c r="J154" i="1"/>
  <c r="H154" i="1"/>
  <c r="F154" i="1"/>
  <c r="O153" i="1"/>
  <c r="N153" i="1"/>
  <c r="M153" i="1"/>
  <c r="L153" i="1"/>
  <c r="J152" i="1"/>
  <c r="H152" i="1"/>
  <c r="F152" i="1"/>
  <c r="O151" i="1"/>
  <c r="N151" i="1"/>
  <c r="M151" i="1"/>
  <c r="L151" i="1"/>
  <c r="J150" i="1"/>
  <c r="H150" i="1"/>
  <c r="F150" i="1"/>
  <c r="O149" i="1"/>
  <c r="N149" i="1"/>
  <c r="M149" i="1"/>
  <c r="L149" i="1"/>
  <c r="J148" i="1"/>
  <c r="N148" i="1" s="1"/>
  <c r="H148" i="1"/>
  <c r="F148" i="1"/>
  <c r="N147" i="1"/>
  <c r="J147" i="1"/>
  <c r="H147" i="1"/>
  <c r="F147" i="1"/>
  <c r="L147" i="1" s="1"/>
  <c r="N146" i="1"/>
  <c r="L146" i="1"/>
  <c r="N145" i="1"/>
  <c r="L145" i="1"/>
  <c r="N144" i="1"/>
  <c r="L144" i="1"/>
  <c r="J143" i="1"/>
  <c r="H143" i="1"/>
  <c r="F143" i="1"/>
  <c r="O142" i="1"/>
  <c r="N142" i="1"/>
  <c r="M142" i="1"/>
  <c r="L142" i="1"/>
  <c r="J141" i="1"/>
  <c r="L141" i="1" s="1"/>
  <c r="H141" i="1"/>
  <c r="F141" i="1"/>
  <c r="O140" i="1"/>
  <c r="N140" i="1"/>
  <c r="M140" i="1"/>
  <c r="L140" i="1"/>
  <c r="J139" i="1"/>
  <c r="H139" i="1"/>
  <c r="F139" i="1"/>
  <c r="O138" i="1"/>
  <c r="N138" i="1"/>
  <c r="M138" i="1"/>
  <c r="L138" i="1"/>
  <c r="K136" i="1"/>
  <c r="J136" i="1"/>
  <c r="I136" i="1"/>
  <c r="H136" i="1"/>
  <c r="H137" i="1" s="1"/>
  <c r="G136" i="1"/>
  <c r="F136" i="1"/>
  <c r="O135" i="1"/>
  <c r="N135" i="1"/>
  <c r="M135" i="1"/>
  <c r="L135" i="1"/>
  <c r="N134" i="1"/>
  <c r="L134" i="1"/>
  <c r="O133" i="1"/>
  <c r="N133" i="1"/>
  <c r="M133" i="1"/>
  <c r="L133" i="1"/>
  <c r="J132" i="1"/>
  <c r="L132" i="1" s="1"/>
  <c r="H132" i="1"/>
  <c r="F132" i="1"/>
  <c r="O131" i="1"/>
  <c r="N131" i="1"/>
  <c r="M131" i="1"/>
  <c r="L131" i="1"/>
  <c r="H130" i="1"/>
  <c r="K129" i="1"/>
  <c r="J129" i="1"/>
  <c r="L129" i="1" s="1"/>
  <c r="I129" i="1"/>
  <c r="H129" i="1"/>
  <c r="N129" i="1" s="1"/>
  <c r="G129" i="1"/>
  <c r="F129" i="1"/>
  <c r="F130" i="1" s="1"/>
  <c r="O128" i="1"/>
  <c r="N128" i="1"/>
  <c r="M128" i="1"/>
  <c r="L128" i="1"/>
  <c r="O127" i="1"/>
  <c r="N127" i="1"/>
  <c r="M127" i="1"/>
  <c r="L127" i="1"/>
  <c r="O126" i="1"/>
  <c r="N126" i="1"/>
  <c r="M126" i="1"/>
  <c r="L126" i="1"/>
  <c r="O125" i="1"/>
  <c r="N125" i="1"/>
  <c r="M125" i="1"/>
  <c r="L125" i="1"/>
  <c r="J124" i="1"/>
  <c r="L124" i="1" s="1"/>
  <c r="H124" i="1"/>
  <c r="F124" i="1"/>
  <c r="O123" i="1"/>
  <c r="N123" i="1"/>
  <c r="M123" i="1"/>
  <c r="L123" i="1"/>
  <c r="J122" i="1"/>
  <c r="N122" i="1" s="1"/>
  <c r="H122" i="1"/>
  <c r="F122" i="1"/>
  <c r="O121" i="1"/>
  <c r="N121" i="1"/>
  <c r="M121" i="1"/>
  <c r="L121" i="1"/>
  <c r="J120" i="1"/>
  <c r="L120" i="1" s="1"/>
  <c r="H120" i="1"/>
  <c r="F120" i="1"/>
  <c r="O119" i="1"/>
  <c r="N119" i="1"/>
  <c r="M119" i="1"/>
  <c r="L119" i="1"/>
  <c r="K117" i="1"/>
  <c r="O117" i="1" s="1"/>
  <c r="J117" i="1"/>
  <c r="I117" i="1"/>
  <c r="H117" i="1"/>
  <c r="G117" i="1"/>
  <c r="F118" i="1" s="1"/>
  <c r="F117" i="1"/>
  <c r="O116" i="1"/>
  <c r="N116" i="1"/>
  <c r="M116" i="1"/>
  <c r="L116" i="1"/>
  <c r="N115" i="1"/>
  <c r="L115" i="1"/>
  <c r="N114" i="1"/>
  <c r="L114" i="1"/>
  <c r="N113" i="1"/>
  <c r="L113" i="1"/>
  <c r="J112" i="1"/>
  <c r="H112" i="1"/>
  <c r="F112" i="1"/>
  <c r="O111" i="1"/>
  <c r="N111" i="1"/>
  <c r="M111" i="1"/>
  <c r="L111" i="1"/>
  <c r="K109" i="1"/>
  <c r="O109" i="1" s="1"/>
  <c r="J109" i="1"/>
  <c r="J110" i="1" s="1"/>
  <c r="I109" i="1"/>
  <c r="H109" i="1"/>
  <c r="H110" i="1" s="1"/>
  <c r="G109" i="1"/>
  <c r="F109" i="1"/>
  <c r="O108" i="1"/>
  <c r="N108" i="1"/>
  <c r="M108" i="1"/>
  <c r="L108" i="1"/>
  <c r="N107" i="1"/>
  <c r="L107" i="1"/>
  <c r="O106" i="1"/>
  <c r="N106" i="1"/>
  <c r="M106" i="1"/>
  <c r="L106" i="1"/>
  <c r="O105" i="1"/>
  <c r="N105" i="1"/>
  <c r="M105" i="1"/>
  <c r="L105" i="1"/>
  <c r="O104" i="1"/>
  <c r="N104" i="1"/>
  <c r="M104" i="1"/>
  <c r="L104" i="1"/>
  <c r="O103" i="1"/>
  <c r="N103" i="1"/>
  <c r="M103" i="1"/>
  <c r="L103" i="1"/>
  <c r="O102" i="1"/>
  <c r="N102" i="1"/>
  <c r="M102" i="1"/>
  <c r="L102" i="1"/>
  <c r="K100" i="1"/>
  <c r="J100" i="1"/>
  <c r="I100" i="1"/>
  <c r="H100" i="1"/>
  <c r="H101" i="1" s="1"/>
  <c r="G100" i="1"/>
  <c r="F100" i="1"/>
  <c r="F101" i="1" s="1"/>
  <c r="O99" i="1"/>
  <c r="N99" i="1"/>
  <c r="M99" i="1"/>
  <c r="L99" i="1"/>
  <c r="O98" i="1"/>
  <c r="N98" i="1"/>
  <c r="M98" i="1"/>
  <c r="L98" i="1"/>
  <c r="O97" i="1"/>
  <c r="N97" i="1"/>
  <c r="M97" i="1"/>
  <c r="L97" i="1"/>
  <c r="O96" i="1"/>
  <c r="N96" i="1"/>
  <c r="M96" i="1"/>
  <c r="L96" i="1"/>
  <c r="O95" i="1"/>
  <c r="N95" i="1"/>
  <c r="M95" i="1"/>
  <c r="L95" i="1"/>
  <c r="K93" i="1"/>
  <c r="J93" i="1"/>
  <c r="J94" i="1" s="1"/>
  <c r="I93" i="1"/>
  <c r="O93" i="1" s="1"/>
  <c r="H93" i="1"/>
  <c r="H94" i="1" s="1"/>
  <c r="G93" i="1"/>
  <c r="M93" i="1" s="1"/>
  <c r="F93" i="1"/>
  <c r="F94" i="1" s="1"/>
  <c r="N92" i="1"/>
  <c r="L92" i="1"/>
  <c r="N91" i="1"/>
  <c r="L91" i="1"/>
  <c r="O90" i="1"/>
  <c r="N90" i="1"/>
  <c r="M90" i="1"/>
  <c r="L90" i="1"/>
  <c r="K88" i="1"/>
  <c r="J88" i="1"/>
  <c r="J89" i="1" s="1"/>
  <c r="I88" i="1"/>
  <c r="H88" i="1"/>
  <c r="G88" i="1"/>
  <c r="F88" i="1"/>
  <c r="F89" i="1" s="1"/>
  <c r="O87" i="1"/>
  <c r="N87" i="1"/>
  <c r="M87" i="1"/>
  <c r="L87" i="1"/>
  <c r="O86" i="1"/>
  <c r="N86" i="1"/>
  <c r="M86" i="1"/>
  <c r="L86" i="1"/>
  <c r="O85" i="1"/>
  <c r="N85" i="1"/>
  <c r="M85" i="1"/>
  <c r="L85" i="1"/>
  <c r="O84" i="1"/>
  <c r="N84" i="1"/>
  <c r="M84" i="1"/>
  <c r="L84" i="1"/>
  <c r="O83" i="1"/>
  <c r="N83" i="1"/>
  <c r="M83" i="1"/>
  <c r="L83" i="1"/>
  <c r="O82" i="1"/>
  <c r="N82" i="1"/>
  <c r="M82" i="1"/>
  <c r="L82" i="1"/>
  <c r="O81" i="1"/>
  <c r="N81" i="1"/>
  <c r="M81" i="1"/>
  <c r="L81" i="1"/>
  <c r="O80" i="1"/>
  <c r="N80" i="1"/>
  <c r="M80" i="1"/>
  <c r="L80" i="1"/>
  <c r="O79" i="1"/>
  <c r="N79" i="1"/>
  <c r="M79" i="1"/>
  <c r="L79" i="1"/>
  <c r="H78" i="1"/>
  <c r="F78" i="1"/>
  <c r="K77" i="1"/>
  <c r="J78" i="1" s="1"/>
  <c r="J77" i="1"/>
  <c r="I77" i="1"/>
  <c r="H77" i="1"/>
  <c r="N77" i="1" s="1"/>
  <c r="G77" i="1"/>
  <c r="F77" i="1"/>
  <c r="O76" i="1"/>
  <c r="N76" i="1"/>
  <c r="M76" i="1"/>
  <c r="L76" i="1"/>
  <c r="O75" i="1"/>
  <c r="N75" i="1"/>
  <c r="M75" i="1"/>
  <c r="L75" i="1"/>
  <c r="O74" i="1"/>
  <c r="N74" i="1"/>
  <c r="M74" i="1"/>
  <c r="L74" i="1"/>
  <c r="O73" i="1"/>
  <c r="N73" i="1"/>
  <c r="M73" i="1"/>
  <c r="L73" i="1"/>
  <c r="N72" i="1"/>
  <c r="L72" i="1"/>
  <c r="O71" i="1"/>
  <c r="N71" i="1"/>
  <c r="M71" i="1"/>
  <c r="L71" i="1"/>
  <c r="H70" i="1"/>
  <c r="K69" i="1"/>
  <c r="J69" i="1"/>
  <c r="J70" i="1" s="1"/>
  <c r="I69" i="1"/>
  <c r="H69" i="1"/>
  <c r="G69" i="1"/>
  <c r="F69" i="1"/>
  <c r="F70" i="1" s="1"/>
  <c r="O68" i="1"/>
  <c r="N68" i="1"/>
  <c r="M68" i="1"/>
  <c r="L68" i="1"/>
  <c r="O67" i="1"/>
  <c r="N67" i="1"/>
  <c r="M67" i="1"/>
  <c r="L67" i="1"/>
  <c r="O66" i="1"/>
  <c r="N66" i="1"/>
  <c r="M66" i="1"/>
  <c r="L66" i="1"/>
  <c r="O65" i="1"/>
  <c r="N65" i="1"/>
  <c r="M65" i="1"/>
  <c r="L65" i="1"/>
  <c r="O64" i="1"/>
  <c r="N64" i="1"/>
  <c r="M64" i="1"/>
  <c r="L64" i="1"/>
  <c r="N63" i="1"/>
  <c r="L63" i="1"/>
  <c r="K61" i="1"/>
  <c r="J61" i="1"/>
  <c r="N61" i="1" s="1"/>
  <c r="I61" i="1"/>
  <c r="H61" i="1"/>
  <c r="G61" i="1"/>
  <c r="F61" i="1"/>
  <c r="O60" i="1"/>
  <c r="N60" i="1"/>
  <c r="M60" i="1"/>
  <c r="L60" i="1"/>
  <c r="O59" i="1"/>
  <c r="N59" i="1"/>
  <c r="M59" i="1"/>
  <c r="L59" i="1"/>
  <c r="O58" i="1"/>
  <c r="N58" i="1"/>
  <c r="M58" i="1"/>
  <c r="L58" i="1"/>
  <c r="O57" i="1"/>
  <c r="N57" i="1"/>
  <c r="M57" i="1"/>
  <c r="L57" i="1"/>
  <c r="O56" i="1"/>
  <c r="N56" i="1"/>
  <c r="M56" i="1"/>
  <c r="L56" i="1"/>
  <c r="J54" i="1"/>
  <c r="J55" i="1" s="1"/>
  <c r="I54" i="1"/>
  <c r="H54" i="1"/>
  <c r="G54" i="1"/>
  <c r="F54" i="1"/>
  <c r="O53" i="1"/>
  <c r="N53" i="1"/>
  <c r="M53" i="1"/>
  <c r="L53" i="1"/>
  <c r="O52" i="1"/>
  <c r="N52" i="1"/>
  <c r="M52" i="1"/>
  <c r="L52" i="1"/>
  <c r="O51" i="1"/>
  <c r="N51" i="1"/>
  <c r="M51" i="1"/>
  <c r="L51" i="1"/>
  <c r="O50" i="1"/>
  <c r="N50" i="1"/>
  <c r="M50" i="1"/>
  <c r="L50" i="1"/>
  <c r="N49" i="1"/>
  <c r="L49" i="1"/>
  <c r="O48" i="1"/>
  <c r="N48" i="1"/>
  <c r="M48" i="1"/>
  <c r="L48" i="1"/>
  <c r="K46" i="1"/>
  <c r="J46" i="1"/>
  <c r="J47" i="1" s="1"/>
  <c r="I46" i="1"/>
  <c r="O46" i="1" s="1"/>
  <c r="H46" i="1"/>
  <c r="H47" i="1" s="1"/>
  <c r="G46" i="1"/>
  <c r="M46" i="1" s="1"/>
  <c r="F46" i="1"/>
  <c r="O45" i="1"/>
  <c r="N45" i="1"/>
  <c r="M45" i="1"/>
  <c r="L45" i="1"/>
  <c r="O44" i="1"/>
  <c r="N44" i="1"/>
  <c r="M44" i="1"/>
  <c r="L44" i="1"/>
  <c r="M43" i="1"/>
  <c r="O42" i="1"/>
  <c r="N42" i="1"/>
  <c r="M42" i="1"/>
  <c r="L42" i="1"/>
  <c r="O41" i="1"/>
  <c r="N41" i="1"/>
  <c r="M41" i="1"/>
  <c r="L41" i="1"/>
  <c r="O40" i="1"/>
  <c r="N40" i="1"/>
  <c r="M40" i="1"/>
  <c r="L40" i="1"/>
  <c r="O39" i="1"/>
  <c r="N39" i="1"/>
  <c r="M39" i="1"/>
  <c r="L39" i="1"/>
  <c r="O38" i="1"/>
  <c r="N38" i="1"/>
  <c r="M38" i="1"/>
  <c r="L38" i="1"/>
  <c r="O37" i="1"/>
  <c r="N37" i="1"/>
  <c r="M37" i="1"/>
  <c r="L37" i="1"/>
  <c r="O36" i="1"/>
  <c r="N36" i="1"/>
  <c r="M36" i="1"/>
  <c r="L36" i="1"/>
  <c r="O35" i="1"/>
  <c r="N35" i="1"/>
  <c r="M35" i="1"/>
  <c r="L35" i="1"/>
  <c r="J34" i="1"/>
  <c r="H34" i="1"/>
  <c r="K33" i="1"/>
  <c r="J33" i="1"/>
  <c r="I33" i="1"/>
  <c r="O33" i="1" s="1"/>
  <c r="H33" i="1"/>
  <c r="G33" i="1"/>
  <c r="M33" i="1" s="1"/>
  <c r="F33" i="1"/>
  <c r="N32" i="1"/>
  <c r="L32" i="1"/>
  <c r="O31" i="1"/>
  <c r="N31" i="1"/>
  <c r="L31" i="1"/>
  <c r="O30" i="1"/>
  <c r="N30" i="1"/>
  <c r="M30" i="1"/>
  <c r="L30" i="1"/>
  <c r="O29" i="1"/>
  <c r="N29" i="1"/>
  <c r="L29" i="1"/>
  <c r="O28" i="1"/>
  <c r="N28" i="1"/>
  <c r="L28" i="1"/>
  <c r="O27" i="1"/>
  <c r="N27" i="1"/>
  <c r="L27" i="1"/>
  <c r="O26" i="1"/>
  <c r="N26" i="1"/>
  <c r="L26" i="1"/>
  <c r="K24" i="1"/>
  <c r="M24" i="1" s="1"/>
  <c r="J24" i="1"/>
  <c r="N24" i="1" s="1"/>
  <c r="I24" i="1"/>
  <c r="H25" i="1" s="1"/>
  <c r="H24" i="1"/>
  <c r="G24" i="1"/>
  <c r="F24" i="1"/>
  <c r="F25" i="1" s="1"/>
  <c r="O23" i="1"/>
  <c r="N23" i="1"/>
  <c r="M23" i="1"/>
  <c r="L23" i="1"/>
  <c r="N22" i="1"/>
  <c r="L22" i="1"/>
  <c r="O21" i="1"/>
  <c r="N21" i="1"/>
  <c r="M21" i="1"/>
  <c r="L21" i="1"/>
  <c r="O20" i="1"/>
  <c r="N20" i="1"/>
  <c r="M20" i="1"/>
  <c r="L20" i="1"/>
  <c r="O19" i="1"/>
  <c r="N19" i="1"/>
  <c r="M19" i="1"/>
  <c r="L19" i="1"/>
  <c r="O18" i="1"/>
  <c r="N18" i="1"/>
  <c r="M18" i="1"/>
  <c r="L18" i="1"/>
  <c r="O17" i="1"/>
  <c r="N17" i="1"/>
  <c r="M17" i="1"/>
  <c r="L17" i="1"/>
  <c r="O16" i="1"/>
  <c r="N16" i="1"/>
  <c r="M16" i="1"/>
  <c r="L16" i="1"/>
  <c r="O15" i="1"/>
  <c r="N15" i="1"/>
  <c r="M15" i="1"/>
  <c r="J14" i="1"/>
  <c r="N14" i="1" s="1"/>
  <c r="H14" i="1"/>
  <c r="F14" i="1"/>
  <c r="O13" i="1"/>
  <c r="N13" i="1"/>
  <c r="L13" i="1"/>
  <c r="K11" i="1"/>
  <c r="J11" i="1"/>
  <c r="N11" i="1" s="1"/>
  <c r="I11" i="1"/>
  <c r="H11" i="1"/>
  <c r="G11" i="1"/>
  <c r="F11" i="1"/>
  <c r="N10" i="1"/>
  <c r="L10" i="1"/>
  <c r="O9" i="1"/>
  <c r="N9" i="1"/>
  <c r="M9" i="1"/>
  <c r="L9" i="1"/>
  <c r="J8" i="1"/>
  <c r="H8" i="1"/>
  <c r="F8" i="1"/>
  <c r="O7" i="1"/>
  <c r="N7" i="1"/>
  <c r="M7" i="1"/>
  <c r="L7" i="1"/>
  <c r="F34" i="1" l="1"/>
  <c r="L78" i="1"/>
  <c r="N78" i="1"/>
  <c r="N150" i="1"/>
  <c r="N34" i="1"/>
  <c r="M77" i="1"/>
  <c r="N143" i="1"/>
  <c r="O61" i="1"/>
  <c r="H118" i="1"/>
  <c r="H203" i="1" s="1"/>
  <c r="F47" i="1"/>
  <c r="L47" i="1" s="1"/>
  <c r="O77" i="1"/>
  <c r="L117" i="1"/>
  <c r="L191" i="1"/>
  <c r="N112" i="1"/>
  <c r="N8" i="1"/>
  <c r="L24" i="1"/>
  <c r="O88" i="1"/>
  <c r="J101" i="1"/>
  <c r="L101" i="1" s="1"/>
  <c r="J130" i="1"/>
  <c r="N130" i="1" s="1"/>
  <c r="L152" i="1"/>
  <c r="M158" i="1"/>
  <c r="N139" i="1"/>
  <c r="L14" i="1"/>
  <c r="N169" i="1"/>
  <c r="H89" i="1"/>
  <c r="N89" i="1" s="1"/>
  <c r="M69" i="1"/>
  <c r="O164" i="1"/>
  <c r="N177" i="1"/>
  <c r="G202" i="1"/>
  <c r="N124" i="1"/>
  <c r="F55" i="1"/>
  <c r="F137" i="1"/>
  <c r="N165" i="1"/>
  <c r="L199" i="1"/>
  <c r="H55" i="1"/>
  <c r="N141" i="1"/>
  <c r="N120" i="1"/>
  <c r="F12" i="1"/>
  <c r="N136" i="1"/>
  <c r="O172" i="1"/>
  <c r="J202" i="1"/>
  <c r="N202" i="1" s="1"/>
  <c r="N33" i="1"/>
  <c r="H12" i="1"/>
  <c r="O54" i="1"/>
  <c r="F110" i="1"/>
  <c r="O136" i="1"/>
  <c r="L154" i="1"/>
  <c r="J173" i="1"/>
  <c r="N195" i="1"/>
  <c r="F62" i="1"/>
  <c r="J137" i="1"/>
  <c r="N137" i="1" s="1"/>
  <c r="N167" i="1"/>
  <c r="L179" i="1"/>
  <c r="O11" i="1"/>
  <c r="H62" i="1"/>
  <c r="L77" i="1"/>
  <c r="N132" i="1"/>
  <c r="K202" i="1"/>
  <c r="N110" i="1"/>
  <c r="L110" i="1"/>
  <c r="N47" i="1"/>
  <c r="L89" i="1"/>
  <c r="N159" i="1"/>
  <c r="L159" i="1"/>
  <c r="N70" i="1"/>
  <c r="L70" i="1"/>
  <c r="N94" i="1"/>
  <c r="L94" i="1"/>
  <c r="N55" i="1"/>
  <c r="L55" i="1"/>
  <c r="L173" i="1"/>
  <c r="N173" i="1"/>
  <c r="F203" i="1"/>
  <c r="L188" i="1"/>
  <c r="O24" i="1"/>
  <c r="L34" i="1"/>
  <c r="N69" i="1"/>
  <c r="M117" i="1"/>
  <c r="O129" i="1"/>
  <c r="N152" i="1"/>
  <c r="M188" i="1"/>
  <c r="N201" i="1"/>
  <c r="L11" i="1"/>
  <c r="L61" i="1"/>
  <c r="O69" i="1"/>
  <c r="L112" i="1"/>
  <c r="N117" i="1"/>
  <c r="L148" i="1"/>
  <c r="N188" i="1"/>
  <c r="L197" i="1"/>
  <c r="F202" i="1"/>
  <c r="M11" i="1"/>
  <c r="M61" i="1"/>
  <c r="O188" i="1"/>
  <c r="H202" i="1"/>
  <c r="L165" i="1"/>
  <c r="L69" i="1"/>
  <c r="L100" i="1"/>
  <c r="L122" i="1"/>
  <c r="L175" i="1"/>
  <c r="M100" i="1"/>
  <c r="L109" i="1"/>
  <c r="J118" i="1"/>
  <c r="L143" i="1"/>
  <c r="J189" i="1"/>
  <c r="N193" i="1"/>
  <c r="L54" i="1"/>
  <c r="L88" i="1"/>
  <c r="N100" i="1"/>
  <c r="M109" i="1"/>
  <c r="L167" i="1"/>
  <c r="L8" i="1"/>
  <c r="J12" i="1"/>
  <c r="M54" i="1"/>
  <c r="J62" i="1"/>
  <c r="M88" i="1"/>
  <c r="O100" i="1"/>
  <c r="N109" i="1"/>
  <c r="L139" i="1"/>
  <c r="N54" i="1"/>
  <c r="N88" i="1"/>
  <c r="L172" i="1"/>
  <c r="J25" i="1"/>
  <c r="L46" i="1"/>
  <c r="L93" i="1"/>
  <c r="L150" i="1"/>
  <c r="L164" i="1"/>
  <c r="N172" i="1"/>
  <c r="M129" i="1"/>
  <c r="L201" i="1"/>
  <c r="L136" i="1"/>
  <c r="M164" i="1"/>
  <c r="M136" i="1"/>
  <c r="N164" i="1"/>
  <c r="L33" i="1"/>
  <c r="N46" i="1"/>
  <c r="N93" i="1"/>
  <c r="M202" i="1" l="1"/>
  <c r="L202" i="1"/>
  <c r="L130" i="1"/>
  <c r="N101" i="1"/>
  <c r="L137" i="1"/>
  <c r="O202" i="1"/>
  <c r="N25" i="1"/>
  <c r="L25" i="1"/>
  <c r="N118" i="1"/>
  <c r="L118" i="1"/>
  <c r="N12" i="1"/>
  <c r="L12" i="1"/>
  <c r="N62" i="1"/>
  <c r="L62" i="1"/>
  <c r="J203" i="1"/>
  <c r="N189" i="1"/>
  <c r="L189" i="1"/>
  <c r="N203" i="1" l="1"/>
  <c r="L203" i="1"/>
</calcChain>
</file>

<file path=xl/sharedStrings.xml><?xml version="1.0" encoding="utf-8"?>
<sst xmlns="http://schemas.openxmlformats.org/spreadsheetml/2006/main" count="384" uniqueCount="232">
  <si>
    <t>PËRMBLEDHËSE PËR MONITORIMIN PËR 4MUJORIN E I-re 2026</t>
  </si>
  <si>
    <t>Kodi</t>
  </si>
  <si>
    <t>Ministria/Institucioni</t>
  </si>
  <si>
    <t>Programi        Kodi</t>
  </si>
  <si>
    <t>Emertimi I Programit</t>
  </si>
  <si>
    <t>Plani Fillestar 2026</t>
  </si>
  <si>
    <t>Plani i rishikuar 2026</t>
  </si>
  <si>
    <t>Realizimi ne % me planin fillestar</t>
  </si>
  <si>
    <t>Realizimi ne % me planin e ndryshuar</t>
  </si>
  <si>
    <t xml:space="preserve"> Korente fill</t>
  </si>
  <si>
    <t>Investime fill</t>
  </si>
  <si>
    <t xml:space="preserve"> Korente</t>
  </si>
  <si>
    <t>Investime</t>
  </si>
  <si>
    <t xml:space="preserve"> Korente </t>
  </si>
  <si>
    <t>Presidenca</t>
  </si>
  <si>
    <t>01120</t>
  </si>
  <si>
    <t>Veprimtaria e Presidentit</t>
  </si>
  <si>
    <t>GJITHSEJ</t>
  </si>
  <si>
    <t>Kuvendi</t>
  </si>
  <si>
    <t>01110</t>
  </si>
  <si>
    <t>Planifikimi, Menaxhimi dhe Administrimi</t>
  </si>
  <si>
    <t>Veprimtaria Ligjvenese</t>
  </si>
  <si>
    <t>TOTALI</t>
  </si>
  <si>
    <t>Kryeministria</t>
  </si>
  <si>
    <t>Ministria e Ekonomise dhe Inovacionit</t>
  </si>
  <si>
    <t>Mbeshtetje per Inovacionin dhe teknologjinë</t>
  </si>
  <si>
    <t>Mbeshtetje per Zhvillim Ekonomik</t>
  </si>
  <si>
    <t>Mbeshtetje per Mbikq. e Tregut, Infrast. e Ciles. dhe Pron. Industr.</t>
  </si>
  <si>
    <t>Inspektimi ne Pune</t>
  </si>
  <si>
    <t>Strehimi</t>
  </si>
  <si>
    <t>Arsimi i  Mesem (profesional)</t>
  </si>
  <si>
    <t>Sigurimi Shoqeror</t>
  </si>
  <si>
    <t>Tregu i Punes</t>
  </si>
  <si>
    <t>Ministria e Bujqesise dhe Zhvillimit Rural</t>
  </si>
  <si>
    <t>04220</t>
  </si>
  <si>
    <t>Siguria ushqimore dhe mbrojtja e konsumatorit</t>
  </si>
  <si>
    <t>04230</t>
  </si>
  <si>
    <t>Mbeshtetje per Peshkimin</t>
  </si>
  <si>
    <t>04240</t>
  </si>
  <si>
    <t>Menaxhimi i infrastruktures se kullimit dhe ujitjes</t>
  </si>
  <si>
    <t>04250</t>
  </si>
  <si>
    <t>Zhvillimi Rural duke mbesht. Prodh. Bujq, Blek, Agroind dhe Market.</t>
  </si>
  <si>
    <t>04860</t>
  </si>
  <si>
    <t>Keshillimi dhe Informacioni Bujqesor</t>
  </si>
  <si>
    <t>05470</t>
  </si>
  <si>
    <t>Menaxhimi qendrueshem i tokes bujqesore</t>
  </si>
  <si>
    <t>Ministria e Infrastruktures dhe Energjise</t>
  </si>
  <si>
    <t>04320</t>
  </si>
  <si>
    <t>Mbeshtetje per Energjine</t>
  </si>
  <si>
    <t>04430</t>
  </si>
  <si>
    <t xml:space="preserve">Mbeshtetje per Burimet Natyrore </t>
  </si>
  <si>
    <t>04440</t>
  </si>
  <si>
    <t>Mbeshtetje per Industrine</t>
  </si>
  <si>
    <t>04520</t>
  </si>
  <si>
    <t>Transporti rrugor</t>
  </si>
  <si>
    <t>04540</t>
  </si>
  <si>
    <t>Transporti Detar</t>
  </si>
  <si>
    <t>04550</t>
  </si>
  <si>
    <t>Transporti Hekurudhor</t>
  </si>
  <si>
    <t>04560</t>
  </si>
  <si>
    <t>Transporti Ajror</t>
  </si>
  <si>
    <t>04610</t>
  </si>
  <si>
    <t>Mbështetje për rrjetet e komunikacionit</t>
  </si>
  <si>
    <t>06180</t>
  </si>
  <si>
    <t xml:space="preserve">Planifikimi Urban </t>
  </si>
  <si>
    <t>06370</t>
  </si>
  <si>
    <t>Furnizimi me Uje dhe Kanalizime</t>
  </si>
  <si>
    <t>Menaxhimi i Shpenzimeve Publike</t>
  </si>
  <si>
    <t>01130</t>
  </si>
  <si>
    <t>Ekzekutimi i Pagesave te Ndryshme</t>
  </si>
  <si>
    <t>01140</t>
  </si>
  <si>
    <t>Menaxhimi i te Ardhurave Tatimore</t>
  </si>
  <si>
    <t>01150</t>
  </si>
  <si>
    <t>Menaxhimi i te Ardhurave Doganore</t>
  </si>
  <si>
    <t>01160</t>
  </si>
  <si>
    <t>Lufta kunder Transaksioneve Financiare Jo-Ligjore</t>
  </si>
  <si>
    <t>09120</t>
  </si>
  <si>
    <t>Arsimi Baze (perfshire parashkollorin)</t>
  </si>
  <si>
    <t>09230</t>
  </si>
  <si>
    <t>Arsimi i Mesem (i pergjithshem)</t>
  </si>
  <si>
    <t>09450</t>
  </si>
  <si>
    <t>Arsimi Universitar</t>
  </si>
  <si>
    <t>09770</t>
  </si>
  <si>
    <t>Fonde per Shkencen</t>
  </si>
  <si>
    <t xml:space="preserve">Trashegimia Kulturore dhe Muzete </t>
  </si>
  <si>
    <t xml:space="preserve">Arti dhe Kultura </t>
  </si>
  <si>
    <t>Zhvillimi i Turizmit</t>
  </si>
  <si>
    <t xml:space="preserve">Zhvillimi i Sportit </t>
  </si>
  <si>
    <t xml:space="preserve">Mbështetje për Rininë dhe Fëmijët </t>
  </si>
  <si>
    <t>Ministria e Shendetesise dhe Mbrojtjes Sociale</t>
  </si>
  <si>
    <t>01190</t>
  </si>
  <si>
    <t>Rehabilitimi  i te Perndjekurve Politik</t>
  </si>
  <si>
    <t>07220</t>
  </si>
  <si>
    <t>Sherbimet e Kujdesit Paresor</t>
  </si>
  <si>
    <t>07330</t>
  </si>
  <si>
    <t>Sherbimet e Kujdesit Dytesor</t>
  </si>
  <si>
    <t>07450</t>
  </si>
  <si>
    <t>Sherbimet e Shendetit Publik</t>
  </si>
  <si>
    <t>Perkujdesi Social</t>
  </si>
  <si>
    <t>Ministria e Drejtesise</t>
  </si>
  <si>
    <t>Publikimet Zyrtare</t>
  </si>
  <si>
    <t>Mjekesia Ligjore</t>
  </si>
  <si>
    <t>Sherbimet per çeshtjet e biresimeve</t>
  </si>
  <si>
    <t>01180</t>
  </si>
  <si>
    <t>Sherbimi i Kthimit dhe Kompensimit te Pronave</t>
  </si>
  <si>
    <t>03310</t>
  </si>
  <si>
    <t>Ndihma Juridike</t>
  </si>
  <si>
    <t>03350</t>
  </si>
  <si>
    <t>Sherbimi i Permbarimit Gjyqesor</t>
  </si>
  <si>
    <t>03440</t>
  </si>
  <si>
    <t>Sistemi i Burgjeve</t>
  </si>
  <si>
    <t>03490</t>
  </si>
  <si>
    <t>Sherbimi i Proves</t>
  </si>
  <si>
    <t>Ministria per Evropen dhe Punet e Jashtme</t>
  </si>
  <si>
    <t>Mbeshtetje diplomatike jashte shtetit</t>
  </si>
  <si>
    <t>Aktiviteti diplomatik dhe konsullor i MPJ</t>
  </si>
  <si>
    <t>Ministria e Brendshme</t>
  </si>
  <si>
    <t>Prefekturat dhe Funksionet e Deleguara te Pushtetit Vendor</t>
  </si>
  <si>
    <t>01170</t>
  </si>
  <si>
    <t>Sherbimi i Gjendjes Civile</t>
  </si>
  <si>
    <t>03140</t>
  </si>
  <si>
    <t>Policia e Shtetit</t>
  </si>
  <si>
    <t>03150</t>
  </si>
  <si>
    <t>Garda e Republikes</t>
  </si>
  <si>
    <t>Ministria e Mbrojtjes</t>
  </si>
  <si>
    <t>02120</t>
  </si>
  <si>
    <t>Forcat e Luftimit</t>
  </si>
  <si>
    <t>02150</t>
  </si>
  <si>
    <t>Mbeshtetja e Luftimit</t>
  </si>
  <si>
    <t>07340</t>
  </si>
  <si>
    <t>Mbeshtetje per Shendetesine</t>
  </si>
  <si>
    <t>09430</t>
  </si>
  <si>
    <t>Arsimi Ushtarak</t>
  </si>
  <si>
    <t>Mbeshtetje Sociale per Ushtaraket</t>
  </si>
  <si>
    <t>Emergjencat Civile</t>
  </si>
  <si>
    <t>Sherbimi Informativ Shteteror</t>
  </si>
  <si>
    <t>03520</t>
  </si>
  <si>
    <t>Veprimtaria Informative Shteterore</t>
  </si>
  <si>
    <t>Drejtoria e Radio Televizionit</t>
  </si>
  <si>
    <t>08310</t>
  </si>
  <si>
    <t xml:space="preserve">Sherbimet per shqiptaret jashte kufirit </t>
  </si>
  <si>
    <t>08330</t>
  </si>
  <si>
    <t>Prodhime filmike ose veprimtari artistike mbarekombetare</t>
  </si>
  <si>
    <t>08340</t>
  </si>
  <si>
    <t>Orkestra simfonike e RTSH dhe Kinematografise</t>
  </si>
  <si>
    <t>08520</t>
  </si>
  <si>
    <t>Projekte teknike per futjen e teknologjive te reja</t>
  </si>
  <si>
    <t>Drejtoria e Arkivit te Shtetit</t>
  </si>
  <si>
    <t>Akademia e Shkencave</t>
  </si>
  <si>
    <t>01520</t>
  </si>
  <si>
    <t xml:space="preserve">Veprimtaria Akademike </t>
  </si>
  <si>
    <t>Kontrolli Larte i Shtetit</t>
  </si>
  <si>
    <t>Veprimtaria Audituese e KLSH</t>
  </si>
  <si>
    <t>04260</t>
  </si>
  <si>
    <t>Administrimi i Pyjeve</t>
  </si>
  <si>
    <t>05320</t>
  </si>
  <si>
    <t>Programet e mbrojtjes së mjedisit</t>
  </si>
  <si>
    <t>06220</t>
  </si>
  <si>
    <t>Menaxhimi i Mbetjeve Urbane</t>
  </si>
  <si>
    <t>Prokuroria e Pergjithshme</t>
  </si>
  <si>
    <t>Keshilli i Larte Gjyqesor</t>
  </si>
  <si>
    <t>Mbështetje për teknologjinë e sistemit të drejtësisë</t>
  </si>
  <si>
    <t>-</t>
  </si>
  <si>
    <t>Buxheti Gjyqesor</t>
  </si>
  <si>
    <t>Gjykata Kushtetuese</t>
  </si>
  <si>
    <t>03320</t>
  </si>
  <si>
    <t>Veprimtaria Gjyqesore Kushtetuese</t>
  </si>
  <si>
    <t>Agjensia Telegrafike Shqiptare</t>
  </si>
  <si>
    <t>08320</t>
  </si>
  <si>
    <t>Veprimtaria Telegrafike e ATSH-se</t>
  </si>
  <si>
    <t>Keshilli i Larte i Prokurorise</t>
  </si>
  <si>
    <t>Veprimtaria e KLP</t>
  </si>
  <si>
    <t>Partite Politike</t>
  </si>
  <si>
    <t>Mbeshtetje per Partite Politike</t>
  </si>
  <si>
    <t>Mbeshtetje per Shoqatat</t>
  </si>
  <si>
    <t>Mbeshtetje per Organizatat e Veteraneve me Status</t>
  </si>
  <si>
    <t>Struktura e Posaçme kundër Korrupsionit dhe Krimit të Organizuar</t>
  </si>
  <si>
    <t>03390</t>
  </si>
  <si>
    <t>Veprimtaria e SPAK</t>
  </si>
  <si>
    <t>Instituti Statistikes</t>
  </si>
  <si>
    <t>01320</t>
  </si>
  <si>
    <t xml:space="preserve">Veprimtaria Statistikore </t>
  </si>
  <si>
    <t>Shkolla e Magjistratures</t>
  </si>
  <si>
    <t>09820</t>
  </si>
  <si>
    <t>Veprimtaria Arsimore</t>
  </si>
  <si>
    <t>Fondi i Zhvillimit Shqipetar</t>
  </si>
  <si>
    <t>Programi "100 Fshatrat"</t>
  </si>
  <si>
    <t>06210</t>
  </si>
  <si>
    <t>Programe Zhvillimi</t>
  </si>
  <si>
    <t>Infrastruktura Vendore dhe Rajonale</t>
  </si>
  <si>
    <t>Qendra Kombetare Kinematografike</t>
  </si>
  <si>
    <t>08220</t>
  </si>
  <si>
    <t>Mbeshtetja e veprimtarise kinematografike</t>
  </si>
  <si>
    <t>Institucionet e sistemit te drejtesise</t>
  </si>
  <si>
    <t xml:space="preserve">Veprimtaria e Zyres se Inspektorit te Larte te Drejtesise </t>
  </si>
  <si>
    <t>03340</t>
  </si>
  <si>
    <t>Veprimtaria e apelimit të rivlerësimit kalimtar</t>
  </si>
  <si>
    <t>Avokati i Popullit</t>
  </si>
  <si>
    <t>Sherbimi i avokatise</t>
  </si>
  <si>
    <t>Komisioneri per Mbikqyrjen e Sherbimit Civil</t>
  </si>
  <si>
    <t>Komisioni Qendror i Zgjedhjeve</t>
  </si>
  <si>
    <t>01610</t>
  </si>
  <si>
    <t>01620</t>
  </si>
  <si>
    <t>Zgjedhjet e pergjithshme dhe lokale</t>
  </si>
  <si>
    <t>Inspektoriati i Larte i Kontrollit dhe Deklarimit te Pasurive</t>
  </si>
  <si>
    <t>Autoriteti Konkurences</t>
  </si>
  <si>
    <t>04120</t>
  </si>
  <si>
    <t>Mbikqyrja e tregut &amp; Garantimi i konkurences</t>
  </si>
  <si>
    <t>Keshilli Kombetar i Kontabilitetit</t>
  </si>
  <si>
    <t>Institucione te tjera Qeveritare</t>
  </si>
  <si>
    <t>Sherbimi i Prokurimit Publik</t>
  </si>
  <si>
    <t>e-Qeverisja</t>
  </si>
  <si>
    <t>Sherbime te tjera</t>
  </si>
  <si>
    <t>Sherbime Qeveritare</t>
  </si>
  <si>
    <t>01330</t>
  </si>
  <si>
    <t>Menaxhimi dhe Zhvillimi i Administrates Publike</t>
  </si>
  <si>
    <t>Sherbimi i Avokatise Shteterore</t>
  </si>
  <si>
    <t>05640</t>
  </si>
  <si>
    <t>Administrimi I ujrave</t>
  </si>
  <si>
    <t>08480</t>
  </si>
  <si>
    <t>Mbeshtetje per Kultet Fetare</t>
  </si>
  <si>
    <t>Mbeshtetje per Shoqerine Civile</t>
  </si>
  <si>
    <t>Komisioneri për te Drejten e Informimit dhe  Mbrojtjen e të Dhënave Personale</t>
  </si>
  <si>
    <t>Komisioni i Prokurimit Publik</t>
  </si>
  <si>
    <t>Komisioneri per Mbrojtjen nga Diskriminimi</t>
  </si>
  <si>
    <t>Instituti i Studimeve te Krimeve te Komunizmit</t>
  </si>
  <si>
    <t>Autoriteti per Informimin mbi Dokumentet e ish-Sigurimit te Shtetit</t>
  </si>
  <si>
    <t>Fakti 4 Mujori I 2026</t>
  </si>
  <si>
    <t xml:space="preserve">Ministria e Arsimit </t>
  </si>
  <si>
    <t>Ministria e Turizmit, Kultures dhe Sportit</t>
  </si>
  <si>
    <t>Ministria e Mjedisit</t>
  </si>
  <si>
    <t xml:space="preserve">Ministria e Financave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</si>
</sst>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_ ;\-#,##0.00\ "/>
    <numFmt numFmtId="165" formatCode="000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u/>
      <sz val="14"/>
      <name val="Aptos Narrow"/>
      <family val="2"/>
      <scheme val="minor"/>
    </font>
    <font>
      <b/>
      <sz val="14"/>
      <name val="Aptos Narrow"/>
      <family val="2"/>
      <scheme val="minor"/>
    </font>
    <font>
      <sz val="12"/>
      <name val="Times New Roman"/>
      <family val="1"/>
    </font>
    <font>
      <b/>
      <sz val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8">
    <xf numFmtId="0" fontId="0" fillId="0" borderId="0" xfId="0"/>
    <xf numFmtId="3" fontId="2" fillId="0" borderId="0" xfId="0" applyNumberFormat="1" applyFont="1"/>
    <xf numFmtId="3" fontId="3" fillId="2" borderId="40" xfId="0" applyNumberFormat="1" applyFont="1" applyFill="1" applyBorder="1" applyAlignment="1">
      <alignment vertical="center"/>
    </xf>
    <xf numFmtId="3" fontId="3" fillId="0" borderId="40" xfId="0" applyNumberFormat="1" applyFont="1" applyBorder="1" applyAlignment="1">
      <alignment vertical="center"/>
    </xf>
    <xf numFmtId="3" fontId="3" fillId="2" borderId="34" xfId="0" applyNumberFormat="1" applyFont="1" applyFill="1" applyBorder="1"/>
    <xf numFmtId="3" fontId="5" fillId="3" borderId="0" xfId="0" applyNumberFormat="1" applyFont="1" applyFill="1"/>
    <xf numFmtId="3" fontId="4" fillId="3" borderId="0" xfId="0" applyNumberFormat="1" applyFont="1" applyFill="1"/>
    <xf numFmtId="3" fontId="5" fillId="3" borderId="0" xfId="0" applyNumberFormat="1" applyFont="1" applyFill="1" applyAlignment="1">
      <alignment horizontal="right"/>
    </xf>
    <xf numFmtId="165" fontId="5" fillId="0" borderId="0" xfId="0" applyNumberFormat="1" applyFont="1" applyAlignment="1">
      <alignment horizontal="center"/>
    </xf>
    <xf numFmtId="3" fontId="5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0" xfId="0" applyNumberFormat="1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19" xfId="0" quotePrefix="1" applyFont="1" applyBorder="1" applyAlignment="1">
      <alignment horizontal="center"/>
    </xf>
    <xf numFmtId="0" fontId="3" fillId="0" borderId="20" xfId="0" applyFont="1" applyBorder="1"/>
    <xf numFmtId="3" fontId="3" fillId="0" borderId="21" xfId="0" applyNumberFormat="1" applyFont="1" applyBorder="1"/>
    <xf numFmtId="3" fontId="3" fillId="0" borderId="19" xfId="0" applyNumberFormat="1" applyFont="1" applyBorder="1"/>
    <xf numFmtId="3" fontId="3" fillId="0" borderId="22" xfId="0" applyNumberFormat="1" applyFont="1" applyBorder="1"/>
    <xf numFmtId="9" fontId="3" fillId="0" borderId="21" xfId="0" applyNumberFormat="1" applyFont="1" applyBorder="1" applyAlignment="1">
      <alignment horizontal="center"/>
    </xf>
    <xf numFmtId="9" fontId="3" fillId="0" borderId="23" xfId="0" applyNumberFormat="1" applyFont="1" applyBorder="1" applyAlignment="1">
      <alignment horizontal="center"/>
    </xf>
    <xf numFmtId="9" fontId="3" fillId="0" borderId="24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164" fontId="8" fillId="0" borderId="0" xfId="1" applyNumberFormat="1" applyFont="1" applyBorder="1"/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/>
    </xf>
    <xf numFmtId="3" fontId="2" fillId="2" borderId="11" xfId="0" applyNumberFormat="1" applyFont="1" applyFill="1" applyBorder="1" applyAlignment="1">
      <alignment horizontal="center"/>
    </xf>
    <xf numFmtId="3" fontId="2" fillId="2" borderId="15" xfId="0" applyNumberFormat="1" applyFont="1" applyFill="1" applyBorder="1" applyAlignment="1">
      <alignment horizontal="center"/>
    </xf>
    <xf numFmtId="3" fontId="2" fillId="2" borderId="26" xfId="0" applyNumberFormat="1" applyFont="1" applyFill="1" applyBorder="1" applyAlignment="1">
      <alignment horizontal="center"/>
    </xf>
    <xf numFmtId="9" fontId="2" fillId="2" borderId="11" xfId="0" applyNumberFormat="1" applyFont="1" applyFill="1" applyBorder="1" applyAlignment="1">
      <alignment horizontal="center"/>
    </xf>
    <xf numFmtId="9" fontId="2" fillId="2" borderId="26" xfId="0" applyNumberFormat="1" applyFont="1" applyFill="1" applyBorder="1" applyAlignment="1">
      <alignment horizontal="center"/>
    </xf>
    <xf numFmtId="9" fontId="2" fillId="2" borderId="27" xfId="0" applyNumberFormat="1" applyFont="1" applyFill="1" applyBorder="1" applyAlignment="1">
      <alignment horizontal="center"/>
    </xf>
    <xf numFmtId="0" fontId="3" fillId="0" borderId="28" xfId="0" quotePrefix="1" applyFont="1" applyBorder="1" applyAlignment="1">
      <alignment horizontal="center"/>
    </xf>
    <xf numFmtId="0" fontId="3" fillId="0" borderId="29" xfId="0" applyFont="1" applyBorder="1"/>
    <xf numFmtId="0" fontId="3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3" fillId="0" borderId="0" xfId="0" quotePrefix="1" applyFont="1" applyAlignment="1">
      <alignment horizontal="center"/>
    </xf>
    <xf numFmtId="0" fontId="3" fillId="0" borderId="32" xfId="0" applyFont="1" applyBorder="1"/>
    <xf numFmtId="3" fontId="3" fillId="0" borderId="33" xfId="0" applyNumberFormat="1" applyFont="1" applyBorder="1"/>
    <xf numFmtId="3" fontId="3" fillId="0" borderId="34" xfId="0" applyNumberFormat="1" applyFont="1" applyBorder="1"/>
    <xf numFmtId="3" fontId="3" fillId="0" borderId="35" xfId="0" applyNumberFormat="1" applyFont="1" applyBorder="1"/>
    <xf numFmtId="9" fontId="3" fillId="0" borderId="36" xfId="0" applyNumberFormat="1" applyFont="1" applyBorder="1" applyAlignment="1">
      <alignment horizontal="center"/>
    </xf>
    <xf numFmtId="9" fontId="3" fillId="0" borderId="37" xfId="0" applyNumberFormat="1" applyFont="1" applyBorder="1" applyAlignment="1">
      <alignment horizontal="center"/>
    </xf>
    <xf numFmtId="9" fontId="3" fillId="0" borderId="38" xfId="0" applyNumberFormat="1" applyFont="1" applyBorder="1" applyAlignment="1">
      <alignment horizontal="center"/>
    </xf>
    <xf numFmtId="0" fontId="2" fillId="2" borderId="34" xfId="0" applyFont="1" applyFill="1" applyBorder="1" applyAlignment="1">
      <alignment horizontal="center" vertical="center"/>
    </xf>
    <xf numFmtId="3" fontId="3" fillId="2" borderId="33" xfId="0" applyNumberFormat="1" applyFont="1" applyFill="1" applyBorder="1" applyAlignment="1">
      <alignment vertical="center"/>
    </xf>
    <xf numFmtId="3" fontId="3" fillId="2" borderId="39" xfId="0" applyNumberFormat="1" applyFont="1" applyFill="1" applyBorder="1" applyAlignment="1">
      <alignment vertical="center"/>
    </xf>
    <xf numFmtId="3" fontId="3" fillId="2" borderId="34" xfId="0" applyNumberFormat="1" applyFont="1" applyFill="1" applyBorder="1" applyAlignment="1">
      <alignment vertical="center"/>
    </xf>
    <xf numFmtId="9" fontId="3" fillId="2" borderId="33" xfId="0" applyNumberFormat="1" applyFont="1" applyFill="1" applyBorder="1" applyAlignment="1">
      <alignment horizontal="center"/>
    </xf>
    <xf numFmtId="9" fontId="3" fillId="2" borderId="40" xfId="0" applyNumberFormat="1" applyFont="1" applyFill="1" applyBorder="1" applyAlignment="1">
      <alignment horizontal="center"/>
    </xf>
    <xf numFmtId="9" fontId="3" fillId="2" borderId="41" xfId="0" applyNumberFormat="1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 vertical="center"/>
    </xf>
    <xf numFmtId="3" fontId="2" fillId="2" borderId="42" xfId="0" applyNumberFormat="1" applyFont="1" applyFill="1" applyBorder="1" applyAlignment="1">
      <alignment horizontal="center" vertical="center" wrapText="1"/>
    </xf>
    <xf numFmtId="3" fontId="2" fillId="2" borderId="25" xfId="0" applyNumberFormat="1" applyFont="1" applyFill="1" applyBorder="1" applyAlignment="1">
      <alignment horizontal="center" vertical="center" wrapText="1"/>
    </xf>
    <xf numFmtId="3" fontId="2" fillId="2" borderId="43" xfId="0" applyNumberFormat="1" applyFont="1" applyFill="1" applyBorder="1" applyAlignment="1">
      <alignment horizontal="center" vertical="center" wrapText="1"/>
    </xf>
    <xf numFmtId="9" fontId="2" fillId="2" borderId="42" xfId="0" applyNumberFormat="1" applyFont="1" applyFill="1" applyBorder="1" applyAlignment="1">
      <alignment horizontal="center" vertical="center"/>
    </xf>
    <xf numFmtId="9" fontId="2" fillId="2" borderId="43" xfId="0" applyNumberFormat="1" applyFont="1" applyFill="1" applyBorder="1" applyAlignment="1">
      <alignment horizontal="center" vertical="center"/>
    </xf>
    <xf numFmtId="9" fontId="2" fillId="2" borderId="44" xfId="0" applyNumberFormat="1" applyFont="1" applyFill="1" applyBorder="1" applyAlignment="1">
      <alignment horizontal="center" vertical="center"/>
    </xf>
    <xf numFmtId="0" fontId="3" fillId="0" borderId="19" xfId="0" quotePrefix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3" fontId="3" fillId="0" borderId="36" xfId="0" applyNumberFormat="1" applyFont="1" applyBorder="1"/>
    <xf numFmtId="3" fontId="3" fillId="0" borderId="45" xfId="0" applyNumberFormat="1" applyFont="1" applyBorder="1"/>
    <xf numFmtId="3" fontId="3" fillId="0" borderId="46" xfId="0" applyNumberFormat="1" applyFont="1" applyBorder="1"/>
    <xf numFmtId="3" fontId="3" fillId="0" borderId="47" xfId="0" applyNumberFormat="1" applyFont="1" applyBorder="1"/>
    <xf numFmtId="3" fontId="2" fillId="2" borderId="48" xfId="0" applyNumberFormat="1" applyFont="1" applyFill="1" applyBorder="1" applyAlignment="1">
      <alignment horizontal="center" vertical="center"/>
    </xf>
    <xf numFmtId="3" fontId="2" fillId="2" borderId="49" xfId="0" applyNumberFormat="1" applyFont="1" applyFill="1" applyBorder="1" applyAlignment="1">
      <alignment horizontal="center" vertical="center"/>
    </xf>
    <xf numFmtId="3" fontId="2" fillId="2" borderId="42" xfId="0" applyNumberFormat="1" applyFont="1" applyFill="1" applyBorder="1" applyAlignment="1">
      <alignment horizontal="center"/>
    </xf>
    <xf numFmtId="3" fontId="2" fillId="2" borderId="43" xfId="0" applyNumberFormat="1" applyFont="1" applyFill="1" applyBorder="1" applyAlignment="1">
      <alignment horizontal="center"/>
    </xf>
    <xf numFmtId="3" fontId="2" fillId="2" borderId="25" xfId="0" applyNumberFormat="1" applyFont="1" applyFill="1" applyBorder="1" applyAlignment="1">
      <alignment horizontal="center"/>
    </xf>
    <xf numFmtId="9" fontId="2" fillId="2" borderId="42" xfId="0" applyNumberFormat="1" applyFont="1" applyFill="1" applyBorder="1" applyAlignment="1">
      <alignment horizontal="center"/>
    </xf>
    <xf numFmtId="9" fontId="2" fillId="2" borderId="43" xfId="0" applyNumberFormat="1" applyFont="1" applyFill="1" applyBorder="1" applyAlignment="1">
      <alignment horizontal="center"/>
    </xf>
    <xf numFmtId="9" fontId="2" fillId="2" borderId="44" xfId="0" applyNumberFormat="1" applyFont="1" applyFill="1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3" fontId="3" fillId="0" borderId="50" xfId="0" applyNumberFormat="1" applyFont="1" applyBorder="1"/>
    <xf numFmtId="3" fontId="3" fillId="0" borderId="20" xfId="0" applyNumberFormat="1" applyFont="1" applyBorder="1"/>
    <xf numFmtId="3" fontId="3" fillId="0" borderId="23" xfId="0" applyNumberFormat="1" applyFont="1" applyBorder="1"/>
    <xf numFmtId="3" fontId="3" fillId="0" borderId="51" xfId="0" applyNumberFormat="1" applyFont="1" applyBorder="1"/>
    <xf numFmtId="9" fontId="3" fillId="0" borderId="45" xfId="0" applyNumberFormat="1" applyFont="1" applyBorder="1" applyAlignment="1">
      <alignment horizontal="center"/>
    </xf>
    <xf numFmtId="9" fontId="3" fillId="0" borderId="52" xfId="0" applyNumberFormat="1" applyFont="1" applyBorder="1" applyAlignment="1">
      <alignment horizontal="center"/>
    </xf>
    <xf numFmtId="0" fontId="3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3" fillId="0" borderId="33" xfId="0" quotePrefix="1" applyFont="1" applyBorder="1" applyAlignment="1">
      <alignment horizontal="center"/>
    </xf>
    <xf numFmtId="0" fontId="3" fillId="0" borderId="39" xfId="0" applyFont="1" applyBorder="1"/>
    <xf numFmtId="3" fontId="3" fillId="0" borderId="53" xfId="0" applyNumberFormat="1" applyFont="1" applyBorder="1"/>
    <xf numFmtId="3" fontId="3" fillId="0" borderId="39" xfId="0" applyNumberFormat="1" applyFont="1" applyBorder="1"/>
    <xf numFmtId="3" fontId="3" fillId="0" borderId="40" xfId="0" applyNumberFormat="1" applyFont="1" applyBorder="1"/>
    <xf numFmtId="3" fontId="3" fillId="0" borderId="54" xfId="0" applyNumberFormat="1" applyFont="1" applyBorder="1"/>
    <xf numFmtId="9" fontId="3" fillId="0" borderId="33" xfId="0" applyNumberFormat="1" applyFont="1" applyBorder="1" applyAlignment="1">
      <alignment horizontal="center"/>
    </xf>
    <xf numFmtId="9" fontId="3" fillId="0" borderId="40" xfId="0" applyNumberFormat="1" applyFont="1" applyBorder="1" applyAlignment="1">
      <alignment horizontal="center"/>
    </xf>
    <xf numFmtId="9" fontId="3" fillId="0" borderId="41" xfId="0" applyNumberFormat="1" applyFont="1" applyBorder="1" applyAlignment="1">
      <alignment horizontal="center"/>
    </xf>
    <xf numFmtId="0" fontId="3" fillId="0" borderId="39" xfId="0" applyFont="1" applyBorder="1" applyAlignment="1">
      <alignment horizontal="center" wrapText="1"/>
    </xf>
    <xf numFmtId="0" fontId="2" fillId="2" borderId="33" xfId="0" applyFont="1" applyFill="1" applyBorder="1" applyAlignment="1">
      <alignment horizontal="center" vertical="center"/>
    </xf>
    <xf numFmtId="3" fontId="3" fillId="2" borderId="53" xfId="0" applyNumberFormat="1" applyFont="1" applyFill="1" applyBorder="1" applyAlignment="1">
      <alignment vertical="center"/>
    </xf>
    <xf numFmtId="3" fontId="3" fillId="2" borderId="54" xfId="0" applyNumberFormat="1" applyFont="1" applyFill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3" fontId="2" fillId="2" borderId="55" xfId="0" applyNumberFormat="1" applyFont="1" applyFill="1" applyBorder="1" applyAlignment="1">
      <alignment horizontal="center" vertical="center"/>
    </xf>
    <xf numFmtId="3" fontId="2" fillId="2" borderId="42" xfId="0" applyNumberFormat="1" applyFont="1" applyFill="1" applyBorder="1" applyAlignment="1">
      <alignment horizontal="center" vertical="center"/>
    </xf>
    <xf numFmtId="3" fontId="2" fillId="2" borderId="43" xfId="0" applyNumberFormat="1" applyFont="1" applyFill="1" applyBorder="1" applyAlignment="1">
      <alignment horizontal="center" vertical="center"/>
    </xf>
    <xf numFmtId="0" fontId="3" fillId="0" borderId="34" xfId="0" quotePrefix="1" applyFont="1" applyBorder="1" applyAlignment="1">
      <alignment horizontal="center"/>
    </xf>
    <xf numFmtId="0" fontId="3" fillId="0" borderId="39" xfId="0" applyFont="1" applyBorder="1" applyAlignment="1">
      <alignment horizontal="left" wrapText="1"/>
    </xf>
    <xf numFmtId="9" fontId="3" fillId="2" borderId="33" xfId="0" applyNumberFormat="1" applyFont="1" applyFill="1" applyBorder="1" applyAlignment="1">
      <alignment horizontal="center" vertical="center"/>
    </xf>
    <xf numFmtId="9" fontId="3" fillId="2" borderId="40" xfId="0" applyNumberFormat="1" applyFont="1" applyFill="1" applyBorder="1" applyAlignment="1">
      <alignment horizontal="center" vertical="center"/>
    </xf>
    <xf numFmtId="9" fontId="3" fillId="2" borderId="41" xfId="0" applyNumberFormat="1" applyFont="1" applyFill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/>
    </xf>
    <xf numFmtId="9" fontId="3" fillId="0" borderId="56" xfId="0" applyNumberFormat="1" applyFont="1" applyBorder="1" applyAlignment="1">
      <alignment horizontal="center"/>
    </xf>
    <xf numFmtId="3" fontId="3" fillId="2" borderId="33" xfId="0" applyNumberFormat="1" applyFont="1" applyFill="1" applyBorder="1"/>
    <xf numFmtId="3" fontId="3" fillId="2" borderId="39" xfId="0" applyNumberFormat="1" applyFont="1" applyFill="1" applyBorder="1"/>
    <xf numFmtId="3" fontId="3" fillId="2" borderId="40" xfId="0" applyNumberFormat="1" applyFont="1" applyFill="1" applyBorder="1"/>
    <xf numFmtId="3" fontId="3" fillId="2" borderId="53" xfId="0" applyNumberFormat="1" applyFont="1" applyFill="1" applyBorder="1"/>
    <xf numFmtId="3" fontId="3" fillId="2" borderId="54" xfId="0" applyNumberFormat="1" applyFont="1" applyFill="1" applyBorder="1"/>
    <xf numFmtId="0" fontId="2" fillId="2" borderId="57" xfId="0" applyFont="1" applyFill="1" applyBorder="1" applyAlignment="1">
      <alignment horizontal="center" vertical="center"/>
    </xf>
    <xf numFmtId="3" fontId="2" fillId="2" borderId="53" xfId="0" applyNumberFormat="1" applyFont="1" applyFill="1" applyBorder="1"/>
    <xf numFmtId="3" fontId="2" fillId="0" borderId="39" xfId="0" applyNumberFormat="1" applyFont="1" applyBorder="1"/>
    <xf numFmtId="3" fontId="2" fillId="2" borderId="40" xfId="0" applyNumberFormat="1" applyFont="1" applyFill="1" applyBorder="1"/>
    <xf numFmtId="3" fontId="2" fillId="2" borderId="54" xfId="0" applyNumberFormat="1" applyFont="1" applyFill="1" applyBorder="1"/>
    <xf numFmtId="3" fontId="2" fillId="0" borderId="40" xfId="0" applyNumberFormat="1" applyFont="1" applyBorder="1"/>
    <xf numFmtId="9" fontId="3" fillId="2" borderId="58" xfId="0" applyNumberFormat="1" applyFont="1" applyFill="1" applyBorder="1" applyAlignment="1">
      <alignment horizontal="center"/>
    </xf>
    <xf numFmtId="9" fontId="3" fillId="2" borderId="59" xfId="0" applyNumberFormat="1" applyFont="1" applyFill="1" applyBorder="1" applyAlignment="1">
      <alignment horizontal="center"/>
    </xf>
    <xf numFmtId="9" fontId="3" fillId="2" borderId="60" xfId="0" applyNumberFormat="1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3" fontId="3" fillId="0" borderId="61" xfId="0" applyNumberFormat="1" applyFont="1" applyBorder="1"/>
    <xf numFmtId="3" fontId="3" fillId="0" borderId="37" xfId="0" applyNumberFormat="1" applyFont="1" applyBorder="1"/>
    <xf numFmtId="0" fontId="3" fillId="0" borderId="45" xfId="0" quotePrefix="1" applyFont="1" applyBorder="1" applyAlignment="1">
      <alignment horizontal="center"/>
    </xf>
    <xf numFmtId="0" fontId="2" fillId="2" borderId="42" xfId="0" applyFont="1" applyFill="1" applyBorder="1" applyAlignment="1">
      <alignment horizontal="center" vertical="center"/>
    </xf>
    <xf numFmtId="0" fontId="3" fillId="0" borderId="34" xfId="0" applyFont="1" applyBorder="1"/>
    <xf numFmtId="3" fontId="2" fillId="2" borderId="62" xfId="0" applyNumberFormat="1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horizontal="center" vertical="center"/>
    </xf>
    <xf numFmtId="0" fontId="3" fillId="0" borderId="34" xfId="0" applyFont="1" applyBorder="1" applyAlignment="1">
      <alignment horizontal="left" wrapText="1"/>
    </xf>
    <xf numFmtId="0" fontId="3" fillId="0" borderId="28" xfId="0" applyFont="1" applyBorder="1"/>
    <xf numFmtId="0" fontId="3" fillId="0" borderId="63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9" fontId="3" fillId="0" borderId="0" xfId="0" applyNumberFormat="1" applyFont="1" applyAlignment="1">
      <alignment horizontal="center"/>
    </xf>
    <xf numFmtId="9" fontId="3" fillId="0" borderId="29" xfId="0" applyNumberFormat="1" applyFont="1" applyBorder="1" applyAlignment="1">
      <alignment horizontal="center"/>
    </xf>
    <xf numFmtId="0" fontId="3" fillId="0" borderId="65" xfId="0" quotePrefix="1" applyFont="1" applyBorder="1" applyAlignment="1">
      <alignment horizontal="center"/>
    </xf>
    <xf numFmtId="0" fontId="3" fillId="0" borderId="66" xfId="0" applyFont="1" applyBorder="1"/>
    <xf numFmtId="9" fontId="3" fillId="0" borderId="34" xfId="0" applyNumberFormat="1" applyFont="1" applyBorder="1" applyAlignment="1">
      <alignment horizontal="center"/>
    </xf>
    <xf numFmtId="9" fontId="3" fillId="0" borderId="39" xfId="0" applyNumberFormat="1" applyFont="1" applyBorder="1" applyAlignment="1">
      <alignment horizontal="center"/>
    </xf>
    <xf numFmtId="9" fontId="3" fillId="2" borderId="34" xfId="0" applyNumberFormat="1" applyFont="1" applyFill="1" applyBorder="1" applyAlignment="1">
      <alignment horizontal="center"/>
    </xf>
    <xf numFmtId="9" fontId="3" fillId="2" borderId="39" xfId="0" applyNumberFormat="1" applyFont="1" applyFill="1" applyBorder="1" applyAlignment="1">
      <alignment horizontal="center"/>
    </xf>
    <xf numFmtId="9" fontId="2" fillId="2" borderId="25" xfId="0" applyNumberFormat="1" applyFont="1" applyFill="1" applyBorder="1" applyAlignment="1">
      <alignment horizontal="center" vertical="center"/>
    </xf>
    <xf numFmtId="3" fontId="2" fillId="2" borderId="39" xfId="0" applyNumberFormat="1" applyFont="1" applyFill="1" applyBorder="1"/>
    <xf numFmtId="3" fontId="3" fillId="3" borderId="50" xfId="0" applyNumberFormat="1" applyFont="1" applyFill="1" applyBorder="1"/>
    <xf numFmtId="3" fontId="3" fillId="3" borderId="23" xfId="0" applyNumberFormat="1" applyFont="1" applyFill="1" applyBorder="1"/>
    <xf numFmtId="3" fontId="3" fillId="3" borderId="51" xfId="0" applyNumberFormat="1" applyFont="1" applyFill="1" applyBorder="1"/>
    <xf numFmtId="3" fontId="3" fillId="3" borderId="53" xfId="0" applyNumberFormat="1" applyFont="1" applyFill="1" applyBorder="1"/>
    <xf numFmtId="3" fontId="3" fillId="3" borderId="40" xfId="0" applyNumberFormat="1" applyFont="1" applyFill="1" applyBorder="1"/>
    <xf numFmtId="3" fontId="3" fillId="3" borderId="54" xfId="0" applyNumberFormat="1" applyFont="1" applyFill="1" applyBorder="1"/>
    <xf numFmtId="3" fontId="3" fillId="0" borderId="67" xfId="0" applyNumberFormat="1" applyFont="1" applyBorder="1"/>
    <xf numFmtId="0" fontId="3" fillId="0" borderId="0" xfId="0" applyFont="1" applyAlignment="1">
      <alignment horizontal="left" wrapText="1"/>
    </xf>
    <xf numFmtId="3" fontId="3" fillId="2" borderId="65" xfId="0" applyNumberFormat="1" applyFont="1" applyFill="1" applyBorder="1"/>
    <xf numFmtId="3" fontId="3" fillId="2" borderId="68" xfId="0" applyNumberFormat="1" applyFont="1" applyFill="1" applyBorder="1"/>
    <xf numFmtId="0" fontId="9" fillId="2" borderId="25" xfId="0" applyFont="1" applyFill="1" applyBorder="1" applyAlignment="1">
      <alignment horizontal="center" vertical="center"/>
    </xf>
    <xf numFmtId="3" fontId="2" fillId="2" borderId="69" xfId="0" applyNumberFormat="1" applyFont="1" applyFill="1" applyBorder="1" applyAlignment="1">
      <alignment horizontal="center" vertical="center"/>
    </xf>
    <xf numFmtId="3" fontId="2" fillId="2" borderId="70" xfId="0" applyNumberFormat="1" applyFont="1" applyFill="1" applyBorder="1" applyAlignment="1">
      <alignment horizontal="center" vertical="center"/>
    </xf>
    <xf numFmtId="3" fontId="2" fillId="2" borderId="71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/>
    </xf>
    <xf numFmtId="3" fontId="2" fillId="2" borderId="26" xfId="0" applyNumberFormat="1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4" borderId="45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3" fontId="2" fillId="4" borderId="72" xfId="0" applyNumberFormat="1" applyFont="1" applyFill="1" applyBorder="1"/>
    <xf numFmtId="3" fontId="2" fillId="4" borderId="73" xfId="0" applyNumberFormat="1" applyFont="1" applyFill="1" applyBorder="1"/>
    <xf numFmtId="3" fontId="2" fillId="4" borderId="74" xfId="0" applyNumberFormat="1" applyFont="1" applyFill="1" applyBorder="1"/>
    <xf numFmtId="9" fontId="2" fillId="4" borderId="36" xfId="0" applyNumberFormat="1" applyFont="1" applyFill="1" applyBorder="1" applyAlignment="1">
      <alignment horizontal="center"/>
    </xf>
    <xf numFmtId="9" fontId="2" fillId="4" borderId="37" xfId="0" applyNumberFormat="1" applyFont="1" applyFill="1" applyBorder="1" applyAlignment="1">
      <alignment horizontal="center"/>
    </xf>
    <xf numFmtId="9" fontId="2" fillId="4" borderId="38" xfId="0" applyNumberFormat="1" applyFont="1" applyFill="1" applyBorder="1" applyAlignment="1">
      <alignment horizontal="center"/>
    </xf>
    <xf numFmtId="0" fontId="2" fillId="4" borderId="75" xfId="0" applyFont="1" applyFill="1" applyBorder="1" applyAlignment="1">
      <alignment horizontal="center" vertical="center" wrapText="1"/>
    </xf>
    <xf numFmtId="0" fontId="2" fillId="4" borderId="75" xfId="0" applyFont="1" applyFill="1" applyBorder="1"/>
    <xf numFmtId="0" fontId="2" fillId="4" borderId="76" xfId="0" applyFont="1" applyFill="1" applyBorder="1" applyAlignment="1">
      <alignment horizontal="center" vertical="center" wrapText="1"/>
    </xf>
    <xf numFmtId="3" fontId="2" fillId="4" borderId="77" xfId="0" applyNumberFormat="1" applyFont="1" applyFill="1" applyBorder="1" applyAlignment="1">
      <alignment horizontal="center"/>
    </xf>
    <xf numFmtId="3" fontId="2" fillId="4" borderId="78" xfId="0" applyNumberFormat="1" applyFont="1" applyFill="1" applyBorder="1" applyAlignment="1">
      <alignment horizontal="center"/>
    </xf>
    <xf numFmtId="3" fontId="2" fillId="4" borderId="79" xfId="0" applyNumberFormat="1" applyFont="1" applyFill="1" applyBorder="1" applyAlignment="1">
      <alignment horizontal="center"/>
    </xf>
    <xf numFmtId="9" fontId="2" fillId="4" borderId="78" xfId="0" applyNumberFormat="1" applyFont="1" applyFill="1" applyBorder="1" applyAlignment="1">
      <alignment horizontal="center"/>
    </xf>
    <xf numFmtId="9" fontId="2" fillId="4" borderId="79" xfId="0" applyNumberFormat="1" applyFont="1" applyFill="1" applyBorder="1" applyAlignment="1">
      <alignment horizontal="center"/>
    </xf>
    <xf numFmtId="9" fontId="2" fillId="4" borderId="80" xfId="0" applyNumberFormat="1" applyFont="1" applyFill="1" applyBorder="1" applyAlignment="1">
      <alignment horizontal="center"/>
    </xf>
    <xf numFmtId="3" fontId="3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2:AI218"/>
  <sheetViews>
    <sheetView tabSelected="1" workbookViewId="0">
      <selection activeCell="S14" sqref="S14"/>
    </sheetView>
  </sheetViews>
  <sheetFormatPr defaultRowHeight="15" x14ac:dyDescent="0.25"/>
  <cols>
    <col min="1" max="1" width="4.7109375" style="10" customWidth="1"/>
    <col min="2" max="2" width="8.42578125" style="11" customWidth="1"/>
    <col min="3" max="3" width="28.7109375" style="12" customWidth="1"/>
    <col min="4" max="4" width="8.5703125" style="11" customWidth="1"/>
    <col min="5" max="5" width="43.7109375" style="10" customWidth="1"/>
    <col min="6" max="6" width="13.85546875" style="10" customWidth="1"/>
    <col min="7" max="7" width="14.140625" style="10" customWidth="1"/>
    <col min="8" max="8" width="15" style="10" customWidth="1"/>
    <col min="9" max="9" width="12.7109375" style="10" customWidth="1"/>
    <col min="10" max="10" width="14.140625" style="10" customWidth="1"/>
    <col min="11" max="11" width="11.28515625" style="10" customWidth="1"/>
    <col min="12" max="12" width="13.28515625" style="11" customWidth="1"/>
    <col min="13" max="13" width="10.85546875" style="11" customWidth="1"/>
    <col min="14" max="14" width="13.28515625" style="11" customWidth="1"/>
    <col min="15" max="15" width="9.5703125" style="11" customWidth="1"/>
    <col min="16" max="16" width="10.140625" style="10" customWidth="1"/>
    <col min="17" max="17" width="12.7109375" style="10" customWidth="1"/>
    <col min="18" max="18" width="10.85546875" style="15" customWidth="1"/>
    <col min="19" max="19" width="17.85546875" style="16" customWidth="1"/>
    <col min="20" max="20" width="10.85546875" style="10" customWidth="1"/>
    <col min="21" max="21" width="11.85546875" style="10" customWidth="1"/>
    <col min="22" max="22" width="8.85546875" style="10" customWidth="1"/>
    <col min="23" max="23" width="11.28515625" style="10" customWidth="1"/>
    <col min="24" max="24" width="8.42578125" style="10" customWidth="1"/>
    <col min="25" max="25" width="23.85546875" style="10" customWidth="1"/>
    <col min="26" max="26" width="22.140625" style="10" customWidth="1"/>
    <col min="27" max="27" width="22.85546875" style="10" customWidth="1"/>
    <col min="28" max="31" width="19.140625" style="10" customWidth="1"/>
    <col min="32" max="32" width="26.28515625" style="10" customWidth="1"/>
    <col min="33" max="33" width="19.140625" style="10" customWidth="1"/>
    <col min="34" max="34" width="16.7109375" style="10" customWidth="1"/>
    <col min="35" max="35" width="20.5703125" style="10" customWidth="1"/>
    <col min="36" max="16384" width="9.140625" style="10"/>
  </cols>
  <sheetData>
    <row r="2" spans="1:35" ht="18.75" x14ac:dyDescent="0.3">
      <c r="E2" s="13" t="s">
        <v>0</v>
      </c>
      <c r="F2" s="14"/>
      <c r="G2" s="14"/>
      <c r="H2" s="14"/>
      <c r="I2" s="14"/>
      <c r="J2" s="14"/>
      <c r="K2" s="14"/>
    </row>
    <row r="3" spans="1:35" ht="15" customHeight="1" x14ac:dyDescent="0.25"/>
    <row r="4" spans="1:35" ht="15.75" thickBot="1" x14ac:dyDescent="0.3">
      <c r="F4" s="17"/>
      <c r="G4" s="17"/>
    </row>
    <row r="5" spans="1:35" ht="32.25" customHeight="1" thickTop="1" x14ac:dyDescent="0.25">
      <c r="B5" s="18" t="s">
        <v>1</v>
      </c>
      <c r="C5" s="19" t="s">
        <v>2</v>
      </c>
      <c r="D5" s="20" t="s">
        <v>3</v>
      </c>
      <c r="E5" s="21" t="s">
        <v>4</v>
      </c>
      <c r="F5" s="22" t="s">
        <v>5</v>
      </c>
      <c r="G5" s="23"/>
      <c r="H5" s="22" t="s">
        <v>6</v>
      </c>
      <c r="I5" s="24"/>
      <c r="J5" s="23" t="s">
        <v>227</v>
      </c>
      <c r="K5" s="24"/>
      <c r="L5" s="25" t="s">
        <v>7</v>
      </c>
      <c r="M5" s="26"/>
      <c r="N5" s="27" t="s">
        <v>8</v>
      </c>
      <c r="O5" s="28"/>
      <c r="P5" s="11"/>
      <c r="Q5" s="11"/>
      <c r="S5" s="15"/>
      <c r="T5" s="11"/>
      <c r="U5" s="11"/>
      <c r="V5" s="11"/>
    </row>
    <row r="6" spans="1:35" ht="20.25" customHeight="1" x14ac:dyDescent="0.25">
      <c r="B6" s="29"/>
      <c r="C6" s="30"/>
      <c r="D6" s="31"/>
      <c r="E6" s="32"/>
      <c r="F6" s="33" t="s">
        <v>9</v>
      </c>
      <c r="G6" s="34" t="s">
        <v>10</v>
      </c>
      <c r="H6" s="33" t="s">
        <v>11</v>
      </c>
      <c r="I6" s="35" t="s">
        <v>12</v>
      </c>
      <c r="J6" s="36" t="s">
        <v>13</v>
      </c>
      <c r="K6" s="35" t="s">
        <v>12</v>
      </c>
      <c r="L6" s="33" t="s">
        <v>11</v>
      </c>
      <c r="M6" s="35" t="s">
        <v>12</v>
      </c>
      <c r="N6" s="33" t="s">
        <v>11</v>
      </c>
      <c r="O6" s="37" t="s">
        <v>12</v>
      </c>
      <c r="P6" s="11"/>
      <c r="Q6" s="11"/>
      <c r="S6" s="15"/>
      <c r="T6" s="11"/>
      <c r="U6" s="11"/>
      <c r="V6" s="11"/>
    </row>
    <row r="7" spans="1:35" ht="19.5" customHeight="1" x14ac:dyDescent="0.25">
      <c r="B7" s="38">
        <v>1</v>
      </c>
      <c r="C7" s="39" t="s">
        <v>14</v>
      </c>
      <c r="D7" s="40" t="s">
        <v>15</v>
      </c>
      <c r="E7" s="41" t="s">
        <v>16</v>
      </c>
      <c r="F7" s="42">
        <v>346080</v>
      </c>
      <c r="G7" s="43">
        <v>249000</v>
      </c>
      <c r="H7" s="42">
        <v>346380</v>
      </c>
      <c r="I7" s="44">
        <v>249000</v>
      </c>
      <c r="J7" s="43">
        <v>79633.649999999994</v>
      </c>
      <c r="K7" s="44">
        <v>6544.66</v>
      </c>
      <c r="L7" s="45">
        <f>J7/F7</f>
        <v>0.23010185506241329</v>
      </c>
      <c r="M7" s="46">
        <f>K7/G7</f>
        <v>2.6283775100401606E-2</v>
      </c>
      <c r="N7" s="45">
        <f>J7/H7</f>
        <v>0.22990256365840983</v>
      </c>
      <c r="O7" s="47">
        <f>K7/I7</f>
        <v>2.6283775100401606E-2</v>
      </c>
      <c r="P7" s="16"/>
      <c r="Q7" s="16"/>
      <c r="R7" s="48"/>
      <c r="S7" s="1"/>
      <c r="T7" s="1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49"/>
    </row>
    <row r="8" spans="1:35" ht="21" customHeight="1" x14ac:dyDescent="0.25">
      <c r="B8" s="50"/>
      <c r="C8" s="51"/>
      <c r="D8" s="52" t="s">
        <v>17</v>
      </c>
      <c r="E8" s="52"/>
      <c r="F8" s="53">
        <f>F7+G7</f>
        <v>595080</v>
      </c>
      <c r="G8" s="54"/>
      <c r="H8" s="53">
        <f>H7+I7</f>
        <v>595380</v>
      </c>
      <c r="I8" s="55"/>
      <c r="J8" s="54">
        <f>J7+K7</f>
        <v>86178.31</v>
      </c>
      <c r="K8" s="55"/>
      <c r="L8" s="56">
        <f t="shared" ref="L8:L14" si="0">J8/F8</f>
        <v>0.14481802446729852</v>
      </c>
      <c r="M8" s="57"/>
      <c r="N8" s="56">
        <f t="shared" ref="N8:N14" si="1">J8/H8</f>
        <v>0.14474505357922671</v>
      </c>
      <c r="O8" s="58"/>
      <c r="P8" s="16"/>
      <c r="Q8" s="16"/>
      <c r="R8" s="48"/>
      <c r="S8" s="1"/>
      <c r="T8" s="1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49"/>
    </row>
    <row r="9" spans="1:35" ht="19.5" customHeight="1" x14ac:dyDescent="0.25">
      <c r="B9" s="38">
        <v>2</v>
      </c>
      <c r="C9" s="39" t="s">
        <v>18</v>
      </c>
      <c r="D9" s="59" t="s">
        <v>19</v>
      </c>
      <c r="E9" s="60" t="s">
        <v>20</v>
      </c>
      <c r="F9" s="42">
        <v>779209</v>
      </c>
      <c r="G9" s="43">
        <v>132000</v>
      </c>
      <c r="H9" s="42">
        <v>780009</v>
      </c>
      <c r="I9" s="44">
        <v>132000</v>
      </c>
      <c r="J9" s="43">
        <v>194391.56</v>
      </c>
      <c r="K9" s="44">
        <v>12011.74</v>
      </c>
      <c r="L9" s="45">
        <f t="shared" si="0"/>
        <v>0.24947293986594096</v>
      </c>
      <c r="M9" s="46">
        <f>K9/G9</f>
        <v>9.0998030303030303E-2</v>
      </c>
      <c r="N9" s="45">
        <f t="shared" si="1"/>
        <v>0.24921707313633559</v>
      </c>
      <c r="O9" s="47">
        <f>K9/I9</f>
        <v>9.0998030303030303E-2</v>
      </c>
      <c r="P9" s="16"/>
      <c r="Q9" s="16"/>
      <c r="R9" s="48"/>
      <c r="S9" s="1"/>
      <c r="T9" s="1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49"/>
    </row>
    <row r="10" spans="1:35" ht="19.5" customHeight="1" x14ac:dyDescent="0.25">
      <c r="B10" s="61"/>
      <c r="C10" s="62"/>
      <c r="D10" s="63" t="s">
        <v>15</v>
      </c>
      <c r="E10" s="64" t="s">
        <v>21</v>
      </c>
      <c r="F10" s="65">
        <v>1210458</v>
      </c>
      <c r="G10" s="66">
        <v>0</v>
      </c>
      <c r="H10" s="65">
        <v>1210658</v>
      </c>
      <c r="I10" s="67">
        <v>0</v>
      </c>
      <c r="J10" s="66">
        <v>365191.97</v>
      </c>
      <c r="K10" s="67">
        <v>0</v>
      </c>
      <c r="L10" s="68">
        <f t="shared" si="0"/>
        <v>0.30169734926779779</v>
      </c>
      <c r="M10" s="69"/>
      <c r="N10" s="68">
        <f t="shared" si="1"/>
        <v>0.30164750904053828</v>
      </c>
      <c r="O10" s="70"/>
      <c r="P10" s="16"/>
      <c r="T10" s="1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49"/>
    </row>
    <row r="11" spans="1:35" ht="17.25" customHeight="1" x14ac:dyDescent="0.25">
      <c r="B11" s="61"/>
      <c r="C11" s="62"/>
      <c r="D11" s="71" t="s">
        <v>22</v>
      </c>
      <c r="E11" s="71"/>
      <c r="F11" s="72">
        <f t="shared" ref="F11:K11" si="2">SUM(F9:F10)</f>
        <v>1989667</v>
      </c>
      <c r="G11" s="73">
        <f t="shared" si="2"/>
        <v>132000</v>
      </c>
      <c r="H11" s="72">
        <f t="shared" si="2"/>
        <v>1990667</v>
      </c>
      <c r="I11" s="2">
        <f t="shared" si="2"/>
        <v>132000</v>
      </c>
      <c r="J11" s="74">
        <f t="shared" si="2"/>
        <v>559583.53</v>
      </c>
      <c r="K11" s="2">
        <f t="shared" si="2"/>
        <v>12011.74</v>
      </c>
      <c r="L11" s="75">
        <f t="shared" si="0"/>
        <v>0.2812448163436394</v>
      </c>
      <c r="M11" s="76">
        <f>K11/G11</f>
        <v>9.0998030303030303E-2</v>
      </c>
      <c r="N11" s="75">
        <f t="shared" si="1"/>
        <v>0.28110353464441817</v>
      </c>
      <c r="O11" s="77">
        <f>K11/I11</f>
        <v>9.0998030303030303E-2</v>
      </c>
      <c r="P11" s="16"/>
      <c r="T11" s="1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49"/>
    </row>
    <row r="12" spans="1:35" ht="21.75" customHeight="1" x14ac:dyDescent="0.25">
      <c r="B12" s="50"/>
      <c r="C12" s="51"/>
      <c r="D12" s="78" t="s">
        <v>17</v>
      </c>
      <c r="E12" s="78"/>
      <c r="F12" s="79">
        <f>F11+G11</f>
        <v>2121667</v>
      </c>
      <c r="G12" s="80"/>
      <c r="H12" s="79">
        <f>H11+I11</f>
        <v>2122667</v>
      </c>
      <c r="I12" s="81"/>
      <c r="J12" s="80">
        <f>J11+K11</f>
        <v>571595.27</v>
      </c>
      <c r="K12" s="81"/>
      <c r="L12" s="82">
        <f t="shared" si="0"/>
        <v>0.26940856882819031</v>
      </c>
      <c r="M12" s="83"/>
      <c r="N12" s="82">
        <f t="shared" si="1"/>
        <v>0.26928164898215312</v>
      </c>
      <c r="O12" s="84"/>
      <c r="P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49"/>
    </row>
    <row r="13" spans="1:35" ht="21.75" customHeight="1" x14ac:dyDescent="0.25">
      <c r="B13" s="38">
        <v>3</v>
      </c>
      <c r="C13" s="39" t="s">
        <v>23</v>
      </c>
      <c r="D13" s="85" t="s">
        <v>19</v>
      </c>
      <c r="E13" s="86" t="s">
        <v>20</v>
      </c>
      <c r="F13" s="87">
        <v>1107900</v>
      </c>
      <c r="G13" s="16">
        <v>150000</v>
      </c>
      <c r="H13" s="88">
        <v>1108781.75</v>
      </c>
      <c r="I13" s="89">
        <v>150000</v>
      </c>
      <c r="J13" s="16">
        <v>219509.63</v>
      </c>
      <c r="K13" s="90">
        <v>0</v>
      </c>
      <c r="L13" s="45">
        <f t="shared" si="0"/>
        <v>0.19813126635977976</v>
      </c>
      <c r="M13" s="46"/>
      <c r="N13" s="45">
        <f t="shared" si="1"/>
        <v>0.19797370402245529</v>
      </c>
      <c r="O13" s="47">
        <f>K13/I13</f>
        <v>0</v>
      </c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49"/>
    </row>
    <row r="14" spans="1:35" ht="21.75" customHeight="1" x14ac:dyDescent="0.25">
      <c r="B14" s="50"/>
      <c r="C14" s="51"/>
      <c r="D14" s="78" t="s">
        <v>17</v>
      </c>
      <c r="E14" s="78"/>
      <c r="F14" s="91">
        <f>F13+G13</f>
        <v>1257900</v>
      </c>
      <c r="G14" s="92"/>
      <c r="H14" s="93">
        <f>H13+I13</f>
        <v>1258781.75</v>
      </c>
      <c r="I14" s="94"/>
      <c r="J14" s="95">
        <f>J13+K13</f>
        <v>219509.63</v>
      </c>
      <c r="K14" s="94"/>
      <c r="L14" s="96">
        <f t="shared" si="0"/>
        <v>0.17450483345257969</v>
      </c>
      <c r="M14" s="97"/>
      <c r="N14" s="96">
        <f t="shared" si="1"/>
        <v>0.17438259650650323</v>
      </c>
      <c r="O14" s="98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49"/>
    </row>
    <row r="15" spans="1:35" ht="19.5" customHeight="1" x14ac:dyDescent="0.25">
      <c r="A15" s="16"/>
      <c r="B15" s="99">
        <v>4</v>
      </c>
      <c r="C15" s="100" t="s">
        <v>24</v>
      </c>
      <c r="D15" s="59">
        <v>1110</v>
      </c>
      <c r="E15" s="60" t="s">
        <v>20</v>
      </c>
      <c r="F15" s="101">
        <v>529048</v>
      </c>
      <c r="G15" s="102">
        <v>40000</v>
      </c>
      <c r="H15" s="101">
        <v>529848</v>
      </c>
      <c r="I15" s="103">
        <v>40000</v>
      </c>
      <c r="J15" s="104">
        <v>169786</v>
      </c>
      <c r="K15" s="103">
        <v>55.2</v>
      </c>
      <c r="L15" s="105"/>
      <c r="M15" s="106">
        <f>K15/G15</f>
        <v>1.3800000000000002E-3</v>
      </c>
      <c r="N15" s="105">
        <f>J15/H15</f>
        <v>0.32044284398544487</v>
      </c>
      <c r="O15" s="47">
        <f>K15/I15</f>
        <v>1.3800000000000002E-3</v>
      </c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49"/>
    </row>
    <row r="16" spans="1:35" ht="19.5" customHeight="1" x14ac:dyDescent="0.25">
      <c r="A16" s="16"/>
      <c r="B16" s="107"/>
      <c r="C16" s="108"/>
      <c r="D16" s="109">
        <v>1150</v>
      </c>
      <c r="E16" s="110" t="s">
        <v>25</v>
      </c>
      <c r="F16" s="111">
        <v>561623</v>
      </c>
      <c r="G16" s="112">
        <v>17000</v>
      </c>
      <c r="H16" s="111">
        <v>561723</v>
      </c>
      <c r="I16" s="113">
        <v>17000</v>
      </c>
      <c r="J16" s="114">
        <v>56112.57</v>
      </c>
      <c r="K16" s="113">
        <v>0</v>
      </c>
      <c r="L16" s="115">
        <f t="shared" ref="L16:M30" si="3">J16/F16</f>
        <v>9.9911453056587787E-2</v>
      </c>
      <c r="M16" s="116">
        <f t="shared" si="3"/>
        <v>0</v>
      </c>
      <c r="N16" s="115">
        <f t="shared" ref="N16:O30" si="4">J16/H16</f>
        <v>9.9893666451258009E-2</v>
      </c>
      <c r="O16" s="70">
        <f>K16/I16</f>
        <v>0</v>
      </c>
      <c r="T16" s="1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49"/>
    </row>
    <row r="17" spans="1:35" ht="19.5" customHeight="1" x14ac:dyDescent="0.25">
      <c r="A17" s="16"/>
      <c r="B17" s="107"/>
      <c r="C17" s="108"/>
      <c r="D17" s="109">
        <v>4130</v>
      </c>
      <c r="E17" s="110" t="s">
        <v>26</v>
      </c>
      <c r="F17" s="111">
        <v>467155</v>
      </c>
      <c r="G17" s="112">
        <v>51170</v>
      </c>
      <c r="H17" s="111">
        <v>467805</v>
      </c>
      <c r="I17" s="113">
        <v>51170</v>
      </c>
      <c r="J17" s="114">
        <v>102874.17</v>
      </c>
      <c r="K17" s="113">
        <v>13748</v>
      </c>
      <c r="L17" s="115">
        <f t="shared" si="3"/>
        <v>0.22021421155719192</v>
      </c>
      <c r="M17" s="116">
        <f t="shared" si="3"/>
        <v>0.2686730506155951</v>
      </c>
      <c r="N17" s="115">
        <f t="shared" si="4"/>
        <v>0.21990823099368326</v>
      </c>
      <c r="O17" s="117">
        <f t="shared" si="4"/>
        <v>0.2686730506155951</v>
      </c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49"/>
    </row>
    <row r="18" spans="1:35" ht="31.5" customHeight="1" x14ac:dyDescent="0.25">
      <c r="A18" s="16"/>
      <c r="B18" s="107"/>
      <c r="C18" s="108"/>
      <c r="D18" s="109">
        <v>4160</v>
      </c>
      <c r="E18" s="118" t="s">
        <v>27</v>
      </c>
      <c r="F18" s="111">
        <v>412922</v>
      </c>
      <c r="G18" s="112">
        <v>18000</v>
      </c>
      <c r="H18" s="111">
        <v>414212</v>
      </c>
      <c r="I18" s="113">
        <v>18000</v>
      </c>
      <c r="J18" s="114">
        <v>134856.59</v>
      </c>
      <c r="K18" s="113">
        <v>0</v>
      </c>
      <c r="L18" s="115">
        <f t="shared" si="3"/>
        <v>0.32659095422380013</v>
      </c>
      <c r="M18" s="116">
        <f t="shared" si="3"/>
        <v>0</v>
      </c>
      <c r="N18" s="115">
        <f t="shared" si="4"/>
        <v>0.32557383658609601</v>
      </c>
      <c r="O18" s="117">
        <f t="shared" si="4"/>
        <v>0</v>
      </c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49"/>
    </row>
    <row r="19" spans="1:35" ht="19.5" customHeight="1" x14ac:dyDescent="0.25">
      <c r="A19" s="16"/>
      <c r="B19" s="107"/>
      <c r="C19" s="108"/>
      <c r="D19" s="109">
        <v>4170</v>
      </c>
      <c r="E19" s="110" t="s">
        <v>28</v>
      </c>
      <c r="F19" s="111">
        <v>282984</v>
      </c>
      <c r="G19" s="112">
        <v>15000</v>
      </c>
      <c r="H19" s="111">
        <v>283844</v>
      </c>
      <c r="I19" s="113">
        <v>15000</v>
      </c>
      <c r="J19" s="114">
        <v>81945.11</v>
      </c>
      <c r="K19" s="113">
        <v>0</v>
      </c>
      <c r="L19" s="115">
        <f t="shared" si="3"/>
        <v>0.28957506431459024</v>
      </c>
      <c r="M19" s="116">
        <f t="shared" si="3"/>
        <v>0</v>
      </c>
      <c r="N19" s="115">
        <f t="shared" si="4"/>
        <v>0.28869770014515017</v>
      </c>
      <c r="O19" s="117">
        <f t="shared" si="4"/>
        <v>0</v>
      </c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49"/>
    </row>
    <row r="20" spans="1:35" ht="19.5" customHeight="1" x14ac:dyDescent="0.25">
      <c r="A20" s="16"/>
      <c r="B20" s="107"/>
      <c r="C20" s="108"/>
      <c r="D20" s="109">
        <v>6190</v>
      </c>
      <c r="E20" s="110" t="s">
        <v>29</v>
      </c>
      <c r="F20" s="111">
        <v>745000</v>
      </c>
      <c r="G20" s="112">
        <v>500000</v>
      </c>
      <c r="H20" s="111">
        <v>745000</v>
      </c>
      <c r="I20" s="113">
        <v>500000</v>
      </c>
      <c r="J20" s="114">
        <v>76825.56</v>
      </c>
      <c r="K20" s="113">
        <v>0</v>
      </c>
      <c r="L20" s="115">
        <f t="shared" si="3"/>
        <v>0.10312155704697987</v>
      </c>
      <c r="M20" s="116">
        <f t="shared" si="3"/>
        <v>0</v>
      </c>
      <c r="N20" s="115">
        <f t="shared" si="4"/>
        <v>0.10312155704697987</v>
      </c>
      <c r="O20" s="117">
        <f t="shared" si="4"/>
        <v>0</v>
      </c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49"/>
    </row>
    <row r="21" spans="1:35" ht="19.5" customHeight="1" x14ac:dyDescent="0.25">
      <c r="A21" s="16"/>
      <c r="B21" s="107"/>
      <c r="C21" s="108"/>
      <c r="D21" s="109">
        <v>9240</v>
      </c>
      <c r="E21" s="110" t="s">
        <v>30</v>
      </c>
      <c r="F21" s="111">
        <v>3437000</v>
      </c>
      <c r="G21" s="112">
        <v>1482790</v>
      </c>
      <c r="H21" s="111">
        <v>3440800</v>
      </c>
      <c r="I21" s="113">
        <v>1482790</v>
      </c>
      <c r="J21" s="114">
        <v>975318</v>
      </c>
      <c r="K21" s="113">
        <v>10907.26</v>
      </c>
      <c r="L21" s="115">
        <f t="shared" si="3"/>
        <v>0.28377014838521969</v>
      </c>
      <c r="M21" s="116">
        <f t="shared" si="3"/>
        <v>7.3559033983234311E-3</v>
      </c>
      <c r="N21" s="115">
        <f t="shared" si="4"/>
        <v>0.28345675424319927</v>
      </c>
      <c r="O21" s="117">
        <f t="shared" si="4"/>
        <v>7.3559033983234311E-3</v>
      </c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49"/>
    </row>
    <row r="22" spans="1:35" ht="19.5" customHeight="1" x14ac:dyDescent="0.25">
      <c r="A22" s="16"/>
      <c r="B22" s="107"/>
      <c r="C22" s="108"/>
      <c r="D22" s="109">
        <v>10220</v>
      </c>
      <c r="E22" s="110" t="s">
        <v>31</v>
      </c>
      <c r="F22" s="111">
        <v>28273670</v>
      </c>
      <c r="G22" s="112">
        <v>0</v>
      </c>
      <c r="H22" s="111">
        <v>28273670</v>
      </c>
      <c r="I22" s="113">
        <v>0</v>
      </c>
      <c r="J22" s="114">
        <v>8755300</v>
      </c>
      <c r="K22" s="113">
        <v>0</v>
      </c>
      <c r="L22" s="115">
        <f t="shared" si="3"/>
        <v>0.30966266494586658</v>
      </c>
      <c r="M22" s="116"/>
      <c r="N22" s="115">
        <f t="shared" si="4"/>
        <v>0.30966266494586658</v>
      </c>
      <c r="O22" s="117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49"/>
    </row>
    <row r="23" spans="1:35" ht="19.5" customHeight="1" x14ac:dyDescent="0.25">
      <c r="A23" s="16"/>
      <c r="B23" s="107"/>
      <c r="C23" s="108"/>
      <c r="D23" s="109">
        <v>10550</v>
      </c>
      <c r="E23" s="110" t="s">
        <v>32</v>
      </c>
      <c r="F23" s="111">
        <v>4593547</v>
      </c>
      <c r="G23" s="112">
        <v>281000</v>
      </c>
      <c r="H23" s="111">
        <v>4595047</v>
      </c>
      <c r="I23" s="113">
        <v>281000</v>
      </c>
      <c r="J23" s="114">
        <v>1062299</v>
      </c>
      <c r="K23" s="113">
        <v>294</v>
      </c>
      <c r="L23" s="115">
        <f t="shared" si="3"/>
        <v>0.23125898134927106</v>
      </c>
      <c r="M23" s="116">
        <f t="shared" si="3"/>
        <v>1.0462633451957296E-3</v>
      </c>
      <c r="N23" s="115">
        <f t="shared" si="4"/>
        <v>0.23118348952687534</v>
      </c>
      <c r="O23" s="117">
        <f t="shared" si="4"/>
        <v>1.0462633451957296E-3</v>
      </c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49"/>
    </row>
    <row r="24" spans="1:35" ht="21.75" customHeight="1" x14ac:dyDescent="0.25">
      <c r="B24" s="107"/>
      <c r="C24" s="108"/>
      <c r="D24" s="119" t="s">
        <v>22</v>
      </c>
      <c r="E24" s="71"/>
      <c r="F24" s="120">
        <f>SUM(F15:F23)</f>
        <v>39302949</v>
      </c>
      <c r="G24" s="73">
        <f t="shared" ref="G24:K24" si="5">SUM(G15:G23)</f>
        <v>2404960</v>
      </c>
      <c r="H24" s="120">
        <f t="shared" si="5"/>
        <v>39311949</v>
      </c>
      <c r="I24" s="2">
        <f t="shared" si="5"/>
        <v>2404960</v>
      </c>
      <c r="J24" s="121">
        <f t="shared" si="5"/>
        <v>11415317</v>
      </c>
      <c r="K24" s="2">
        <f t="shared" si="5"/>
        <v>25004.46</v>
      </c>
      <c r="L24" s="75">
        <f t="shared" si="3"/>
        <v>0.29044428701775027</v>
      </c>
      <c r="M24" s="76">
        <f>K24/G24</f>
        <v>1.0397037788570289E-2</v>
      </c>
      <c r="N24" s="75">
        <f t="shared" si="4"/>
        <v>0.29037779327603419</v>
      </c>
      <c r="O24" s="77">
        <f>K24/I24</f>
        <v>1.0397037788570289E-2</v>
      </c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49"/>
    </row>
    <row r="25" spans="1:35" ht="21.75" customHeight="1" x14ac:dyDescent="0.25">
      <c r="B25" s="122"/>
      <c r="C25" s="30"/>
      <c r="D25" s="78" t="s">
        <v>17</v>
      </c>
      <c r="E25" s="78"/>
      <c r="F25" s="123">
        <f>F24+G24</f>
        <v>41707909</v>
      </c>
      <c r="G25" s="124"/>
      <c r="H25" s="123">
        <f>H24+I24</f>
        <v>41716909</v>
      </c>
      <c r="I25" s="123"/>
      <c r="J25" s="125">
        <f>J24+K24</f>
        <v>11440321.460000001</v>
      </c>
      <c r="K25" s="123"/>
      <c r="L25" s="96">
        <f t="shared" si="3"/>
        <v>0.27429621226036532</v>
      </c>
      <c r="M25" s="97"/>
      <c r="N25" s="96">
        <f t="shared" si="4"/>
        <v>0.27423703563463919</v>
      </c>
      <c r="O25" s="98"/>
      <c r="U25" s="16"/>
      <c r="V25" s="1"/>
      <c r="W25" s="1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49"/>
    </row>
    <row r="26" spans="1:35" ht="15.75" customHeight="1" x14ac:dyDescent="0.25">
      <c r="B26" s="38">
        <v>5</v>
      </c>
      <c r="C26" s="100" t="s">
        <v>33</v>
      </c>
      <c r="D26" s="40" t="s">
        <v>19</v>
      </c>
      <c r="E26" s="41" t="s">
        <v>20</v>
      </c>
      <c r="F26" s="101">
        <v>594316</v>
      </c>
      <c r="G26" s="103">
        <v>4000</v>
      </c>
      <c r="H26" s="101">
        <v>595316</v>
      </c>
      <c r="I26" s="103">
        <v>4000</v>
      </c>
      <c r="J26" s="104">
        <v>137091.82</v>
      </c>
      <c r="K26" s="103">
        <v>0</v>
      </c>
      <c r="L26" s="45">
        <f t="shared" si="3"/>
        <v>0.23067159558214823</v>
      </c>
      <c r="M26" s="46"/>
      <c r="N26" s="45">
        <f t="shared" si="4"/>
        <v>0.23028411801463425</v>
      </c>
      <c r="O26" s="47">
        <f t="shared" si="4"/>
        <v>0</v>
      </c>
      <c r="S26" s="5"/>
      <c r="U26" s="16"/>
      <c r="V26" s="16"/>
      <c r="W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49"/>
    </row>
    <row r="27" spans="1:35" ht="15.75" customHeight="1" x14ac:dyDescent="0.25">
      <c r="B27" s="61"/>
      <c r="C27" s="108"/>
      <c r="D27" s="126" t="s">
        <v>34</v>
      </c>
      <c r="E27" s="110" t="s">
        <v>35</v>
      </c>
      <c r="F27" s="111">
        <v>2419540</v>
      </c>
      <c r="G27" s="113">
        <v>475000</v>
      </c>
      <c r="H27" s="111">
        <v>2423340</v>
      </c>
      <c r="I27" s="113">
        <v>475000</v>
      </c>
      <c r="J27" s="114">
        <v>671555.48</v>
      </c>
      <c r="K27" s="113">
        <v>105486</v>
      </c>
      <c r="L27" s="115">
        <f t="shared" si="3"/>
        <v>0.27755502285558409</v>
      </c>
      <c r="M27" s="116"/>
      <c r="N27" s="115">
        <f t="shared" si="4"/>
        <v>0.27711979334307196</v>
      </c>
      <c r="O27" s="117">
        <f t="shared" si="4"/>
        <v>0.2220757894736842</v>
      </c>
      <c r="S27" s="5"/>
      <c r="U27" s="16"/>
      <c r="V27" s="16"/>
      <c r="W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49"/>
    </row>
    <row r="28" spans="1:35" ht="15.75" customHeight="1" x14ac:dyDescent="0.25">
      <c r="B28" s="61"/>
      <c r="C28" s="108"/>
      <c r="D28" s="126" t="s">
        <v>36</v>
      </c>
      <c r="E28" s="110" t="s">
        <v>37</v>
      </c>
      <c r="F28" s="111">
        <v>227064</v>
      </c>
      <c r="G28" s="113">
        <v>353423</v>
      </c>
      <c r="H28" s="111">
        <v>227364</v>
      </c>
      <c r="I28" s="113">
        <v>353423</v>
      </c>
      <c r="J28" s="114">
        <v>52556.08</v>
      </c>
      <c r="K28" s="113">
        <v>0</v>
      </c>
      <c r="L28" s="115">
        <f t="shared" si="3"/>
        <v>0.23145932424338514</v>
      </c>
      <c r="M28" s="116"/>
      <c r="N28" s="115">
        <f t="shared" si="4"/>
        <v>0.23115392058549286</v>
      </c>
      <c r="O28" s="117">
        <f t="shared" si="4"/>
        <v>0</v>
      </c>
      <c r="S28" s="5"/>
      <c r="U28" s="16"/>
      <c r="V28" s="16"/>
      <c r="W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49"/>
    </row>
    <row r="29" spans="1:35" ht="15.75" customHeight="1" x14ac:dyDescent="0.25">
      <c r="B29" s="61"/>
      <c r="C29" s="108"/>
      <c r="D29" s="126" t="s">
        <v>38</v>
      </c>
      <c r="E29" s="110" t="s">
        <v>39</v>
      </c>
      <c r="F29" s="111">
        <v>1076576</v>
      </c>
      <c r="G29" s="113">
        <v>2565000</v>
      </c>
      <c r="H29" s="111">
        <v>1078626</v>
      </c>
      <c r="I29" s="113">
        <v>2565000</v>
      </c>
      <c r="J29" s="114">
        <v>466666.72</v>
      </c>
      <c r="K29" s="113">
        <v>0</v>
      </c>
      <c r="L29" s="115">
        <f t="shared" si="3"/>
        <v>0.43347308503997856</v>
      </c>
      <c r="M29" s="116"/>
      <c r="N29" s="115">
        <f t="shared" si="4"/>
        <v>0.43264924079337969</v>
      </c>
      <c r="O29" s="117">
        <f t="shared" si="4"/>
        <v>0</v>
      </c>
      <c r="S29" s="5"/>
      <c r="U29" s="16"/>
      <c r="V29" s="16"/>
      <c r="W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49"/>
    </row>
    <row r="30" spans="1:35" ht="28.5" customHeight="1" x14ac:dyDescent="0.25">
      <c r="B30" s="61"/>
      <c r="C30" s="108"/>
      <c r="D30" s="126" t="s">
        <v>40</v>
      </c>
      <c r="E30" s="127" t="s">
        <v>41</v>
      </c>
      <c r="F30" s="111">
        <v>5836509</v>
      </c>
      <c r="G30" s="113">
        <v>1855164</v>
      </c>
      <c r="H30" s="111">
        <v>5836809</v>
      </c>
      <c r="I30" s="113">
        <v>1855164</v>
      </c>
      <c r="J30" s="114">
        <v>165753.23000000001</v>
      </c>
      <c r="K30" s="113">
        <v>595425</v>
      </c>
      <c r="L30" s="115">
        <f t="shared" si="3"/>
        <v>2.8399378806749035E-2</v>
      </c>
      <c r="M30" s="116">
        <f t="shared" si="3"/>
        <v>0.32095545191691949</v>
      </c>
      <c r="N30" s="115">
        <f t="shared" si="4"/>
        <v>2.83979191369805E-2</v>
      </c>
      <c r="O30" s="117">
        <f t="shared" si="4"/>
        <v>0.32095545191691949</v>
      </c>
      <c r="S30" s="5"/>
      <c r="U30" s="16"/>
      <c r="V30" s="16"/>
      <c r="W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49"/>
    </row>
    <row r="31" spans="1:35" ht="15.75" customHeight="1" x14ac:dyDescent="0.25">
      <c r="B31" s="61"/>
      <c r="C31" s="108"/>
      <c r="D31" s="126" t="s">
        <v>42</v>
      </c>
      <c r="E31" s="110" t="s">
        <v>43</v>
      </c>
      <c r="F31" s="111">
        <v>778849</v>
      </c>
      <c r="G31" s="113">
        <v>40000</v>
      </c>
      <c r="H31" s="111">
        <v>783099</v>
      </c>
      <c r="I31" s="113">
        <v>40000</v>
      </c>
      <c r="J31" s="114">
        <v>230215.01</v>
      </c>
      <c r="K31" s="113">
        <v>0</v>
      </c>
      <c r="L31" s="115">
        <f>J31/F31</f>
        <v>0.29558362404008992</v>
      </c>
      <c r="M31" s="116"/>
      <c r="N31" s="115">
        <f>J31/H31</f>
        <v>0.29397944576611645</v>
      </c>
      <c r="O31" s="117">
        <f>K31/I31</f>
        <v>0</v>
      </c>
      <c r="S31" s="5"/>
      <c r="T31" s="1"/>
      <c r="U31" s="16"/>
      <c r="V31" s="16"/>
      <c r="W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49"/>
    </row>
    <row r="32" spans="1:35" ht="15.75" customHeight="1" x14ac:dyDescent="0.25">
      <c r="B32" s="61"/>
      <c r="C32" s="108"/>
      <c r="D32" s="126" t="s">
        <v>44</v>
      </c>
      <c r="E32" s="110" t="s">
        <v>45</v>
      </c>
      <c r="F32" s="111">
        <v>25000</v>
      </c>
      <c r="G32" s="113">
        <v>0</v>
      </c>
      <c r="H32" s="111">
        <v>25000</v>
      </c>
      <c r="I32" s="113">
        <v>0</v>
      </c>
      <c r="J32" s="114">
        <v>0</v>
      </c>
      <c r="K32" s="113">
        <v>0</v>
      </c>
      <c r="L32" s="115">
        <f>J32/F32</f>
        <v>0</v>
      </c>
      <c r="M32" s="116"/>
      <c r="N32" s="115">
        <f>J32/H32</f>
        <v>0</v>
      </c>
      <c r="O32" s="117"/>
      <c r="S32" s="7"/>
      <c r="T32" s="16"/>
      <c r="U32" s="16"/>
      <c r="V32" s="16"/>
      <c r="W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49"/>
    </row>
    <row r="33" spans="2:35" ht="19.5" customHeight="1" x14ac:dyDescent="0.25">
      <c r="B33" s="61"/>
      <c r="C33" s="108"/>
      <c r="D33" s="71" t="s">
        <v>22</v>
      </c>
      <c r="E33" s="71"/>
      <c r="F33" s="120">
        <f t="shared" ref="F33:K33" si="6">SUM(F26:F32)</f>
        <v>10957854</v>
      </c>
      <c r="G33" s="73">
        <f t="shared" si="6"/>
        <v>5292587</v>
      </c>
      <c r="H33" s="120">
        <f t="shared" si="6"/>
        <v>10969554</v>
      </c>
      <c r="I33" s="2">
        <f t="shared" si="6"/>
        <v>5292587</v>
      </c>
      <c r="J33" s="121">
        <f t="shared" si="6"/>
        <v>1723838.34</v>
      </c>
      <c r="K33" s="3">
        <f t="shared" si="6"/>
        <v>700911</v>
      </c>
      <c r="L33" s="128">
        <f t="shared" ref="L33:M42" si="7">J33/F33</f>
        <v>0.15731532287252595</v>
      </c>
      <c r="M33" s="129">
        <f t="shared" si="7"/>
        <v>0.13243258920448545</v>
      </c>
      <c r="N33" s="128">
        <f t="shared" ref="N33:O42" si="8">J33/H33</f>
        <v>0.15714753216037772</v>
      </c>
      <c r="O33" s="130">
        <f t="shared" si="8"/>
        <v>0.13243258920448545</v>
      </c>
      <c r="R33" s="6"/>
      <c r="T33" s="16"/>
      <c r="U33" s="16"/>
      <c r="V33" s="16"/>
      <c r="W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49"/>
    </row>
    <row r="34" spans="2:35" ht="19.5" customHeight="1" x14ac:dyDescent="0.25">
      <c r="B34" s="50"/>
      <c r="C34" s="30"/>
      <c r="D34" s="78" t="s">
        <v>17</v>
      </c>
      <c r="E34" s="78"/>
      <c r="F34" s="124">
        <f>F33+G33</f>
        <v>16250441</v>
      </c>
      <c r="G34" s="131"/>
      <c r="H34" s="124">
        <f>H33+I33</f>
        <v>16262141</v>
      </c>
      <c r="I34" s="125"/>
      <c r="J34" s="131">
        <f>J33+K33</f>
        <v>2424749.34</v>
      </c>
      <c r="K34" s="125"/>
      <c r="L34" s="82">
        <f t="shared" si="7"/>
        <v>0.14921129463501945</v>
      </c>
      <c r="M34" s="83"/>
      <c r="N34" s="82">
        <f t="shared" si="8"/>
        <v>0.14910394270963459</v>
      </c>
      <c r="O34" s="84"/>
      <c r="Q34" s="16"/>
      <c r="R34" s="48"/>
      <c r="S34" s="1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49"/>
    </row>
    <row r="35" spans="2:35" ht="15.75" x14ac:dyDescent="0.25">
      <c r="B35" s="38">
        <v>6</v>
      </c>
      <c r="C35" s="100" t="s">
        <v>46</v>
      </c>
      <c r="D35" s="59" t="s">
        <v>19</v>
      </c>
      <c r="E35" s="60" t="s">
        <v>20</v>
      </c>
      <c r="F35" s="101">
        <v>756544</v>
      </c>
      <c r="G35" s="102">
        <v>12000</v>
      </c>
      <c r="H35" s="101">
        <v>757054.37</v>
      </c>
      <c r="I35" s="103">
        <v>12000</v>
      </c>
      <c r="J35" s="104">
        <v>197075.56</v>
      </c>
      <c r="K35" s="103">
        <v>111.6</v>
      </c>
      <c r="L35" s="105">
        <f t="shared" si="7"/>
        <v>0.26049451188562728</v>
      </c>
      <c r="M35" s="106">
        <f t="shared" si="7"/>
        <v>9.2999999999999992E-3</v>
      </c>
      <c r="N35" s="105">
        <f t="shared" si="8"/>
        <v>0.26031889889229487</v>
      </c>
      <c r="O35" s="132">
        <f t="shared" si="8"/>
        <v>9.2999999999999992E-3</v>
      </c>
      <c r="Q35" s="16"/>
      <c r="R35" s="48"/>
      <c r="S35" s="1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49"/>
    </row>
    <row r="36" spans="2:35" ht="15.75" x14ac:dyDescent="0.25">
      <c r="B36" s="61"/>
      <c r="C36" s="108"/>
      <c r="D36" s="126" t="s">
        <v>47</v>
      </c>
      <c r="E36" s="110" t="s">
        <v>48</v>
      </c>
      <c r="F36" s="111">
        <v>123820</v>
      </c>
      <c r="G36" s="112">
        <v>3461818</v>
      </c>
      <c r="H36" s="111">
        <v>124057.2</v>
      </c>
      <c r="I36" s="113">
        <v>3461818</v>
      </c>
      <c r="J36" s="114">
        <v>15311.71</v>
      </c>
      <c r="K36" s="113">
        <v>199938.72</v>
      </c>
      <c r="L36" s="115">
        <f t="shared" si="7"/>
        <v>0.12366104021967371</v>
      </c>
      <c r="M36" s="116">
        <f t="shared" si="7"/>
        <v>5.7755410596397619E-2</v>
      </c>
      <c r="N36" s="115">
        <f t="shared" si="8"/>
        <v>0.12342459768558374</v>
      </c>
      <c r="O36" s="117">
        <f t="shared" si="8"/>
        <v>5.7755410596397619E-2</v>
      </c>
      <c r="Q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49"/>
    </row>
    <row r="37" spans="2:35" ht="15.75" x14ac:dyDescent="0.25">
      <c r="B37" s="61"/>
      <c r="C37" s="108"/>
      <c r="D37" s="126" t="s">
        <v>49</v>
      </c>
      <c r="E37" s="110" t="s">
        <v>50</v>
      </c>
      <c r="F37" s="111">
        <v>365005</v>
      </c>
      <c r="G37" s="112">
        <v>127585</v>
      </c>
      <c r="H37" s="111">
        <v>365875</v>
      </c>
      <c r="I37" s="113">
        <v>127585</v>
      </c>
      <c r="J37" s="114">
        <v>98174</v>
      </c>
      <c r="K37" s="113">
        <f>25683.93+2438</f>
        <v>28121.93</v>
      </c>
      <c r="L37" s="115">
        <f t="shared" si="7"/>
        <v>0.26896617854549937</v>
      </c>
      <c r="M37" s="116">
        <f t="shared" si="7"/>
        <v>0.22041721205470863</v>
      </c>
      <c r="N37" s="115">
        <f t="shared" si="8"/>
        <v>0.2683266142808336</v>
      </c>
      <c r="O37" s="117">
        <f t="shared" si="8"/>
        <v>0.22041721205470863</v>
      </c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49"/>
    </row>
    <row r="38" spans="2:35" ht="15.75" x14ac:dyDescent="0.25">
      <c r="B38" s="61"/>
      <c r="C38" s="108"/>
      <c r="D38" s="126" t="s">
        <v>51</v>
      </c>
      <c r="E38" s="110" t="s">
        <v>52</v>
      </c>
      <c r="F38" s="111">
        <v>394433</v>
      </c>
      <c r="G38" s="112">
        <v>57750</v>
      </c>
      <c r="H38" s="111">
        <v>395154.2</v>
      </c>
      <c r="I38" s="113">
        <v>57750</v>
      </c>
      <c r="J38" s="114">
        <v>120499.27</v>
      </c>
      <c r="K38" s="113">
        <v>9607.65</v>
      </c>
      <c r="L38" s="115">
        <f t="shared" si="7"/>
        <v>0.30549997084422448</v>
      </c>
      <c r="M38" s="116">
        <f t="shared" si="7"/>
        <v>0.16636623376623377</v>
      </c>
      <c r="N38" s="115">
        <f t="shared" si="8"/>
        <v>0.30494239970117992</v>
      </c>
      <c r="O38" s="117">
        <f t="shared" si="8"/>
        <v>0.16636623376623377</v>
      </c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49"/>
    </row>
    <row r="39" spans="2:35" ht="15.75" x14ac:dyDescent="0.25">
      <c r="B39" s="61"/>
      <c r="C39" s="108"/>
      <c r="D39" s="126" t="s">
        <v>53</v>
      </c>
      <c r="E39" s="110" t="s">
        <v>54</v>
      </c>
      <c r="F39" s="111">
        <v>3980922</v>
      </c>
      <c r="G39" s="112">
        <v>31406089</v>
      </c>
      <c r="H39" s="111">
        <v>3982914.03</v>
      </c>
      <c r="I39" s="113">
        <v>31406089</v>
      </c>
      <c r="J39" s="114">
        <v>607584</v>
      </c>
      <c r="K39" s="113">
        <f>4013835+65</f>
        <v>4013900</v>
      </c>
      <c r="L39" s="115">
        <f t="shared" si="7"/>
        <v>0.15262393988126369</v>
      </c>
      <c r="M39" s="116">
        <f t="shared" si="7"/>
        <v>0.12780642632707306</v>
      </c>
      <c r="N39" s="115">
        <f t="shared" si="8"/>
        <v>0.15254760595472858</v>
      </c>
      <c r="O39" s="117">
        <f t="shared" si="8"/>
        <v>0.12780642632707306</v>
      </c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49"/>
    </row>
    <row r="40" spans="2:35" ht="15.75" x14ac:dyDescent="0.25">
      <c r="B40" s="61"/>
      <c r="C40" s="108"/>
      <c r="D40" s="126" t="s">
        <v>55</v>
      </c>
      <c r="E40" s="110" t="s">
        <v>56</v>
      </c>
      <c r="F40" s="111">
        <v>187130</v>
      </c>
      <c r="G40" s="112">
        <v>14805000</v>
      </c>
      <c r="H40" s="111">
        <v>187500</v>
      </c>
      <c r="I40" s="113">
        <v>14805000</v>
      </c>
      <c r="J40" s="114">
        <v>45710.02</v>
      </c>
      <c r="K40" s="113">
        <v>1671.45</v>
      </c>
      <c r="L40" s="115">
        <f t="shared" si="7"/>
        <v>0.24426879709293003</v>
      </c>
      <c r="M40" s="116">
        <f t="shared" si="7"/>
        <v>1.1289766970618035E-4</v>
      </c>
      <c r="N40" s="115">
        <f t="shared" si="8"/>
        <v>0.24378677333333332</v>
      </c>
      <c r="O40" s="117">
        <f t="shared" si="8"/>
        <v>1.1289766970618035E-4</v>
      </c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49"/>
    </row>
    <row r="41" spans="2:35" ht="15.75" x14ac:dyDescent="0.25">
      <c r="B41" s="61"/>
      <c r="C41" s="108"/>
      <c r="D41" s="126" t="s">
        <v>57</v>
      </c>
      <c r="E41" s="110" t="s">
        <v>58</v>
      </c>
      <c r="F41" s="111">
        <v>538600</v>
      </c>
      <c r="G41" s="112">
        <v>5899202</v>
      </c>
      <c r="H41" s="111">
        <v>538600</v>
      </c>
      <c r="I41" s="113">
        <v>5899202</v>
      </c>
      <c r="J41" s="114">
        <v>176847.98</v>
      </c>
      <c r="K41" s="113">
        <v>54027</v>
      </c>
      <c r="L41" s="115">
        <f t="shared" si="7"/>
        <v>0.32834753063497962</v>
      </c>
      <c r="M41" s="116">
        <f t="shared" si="7"/>
        <v>9.1583573507060794E-3</v>
      </c>
      <c r="N41" s="115">
        <f t="shared" si="8"/>
        <v>0.32834753063497962</v>
      </c>
      <c r="O41" s="117">
        <f t="shared" si="8"/>
        <v>9.1583573507060794E-3</v>
      </c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49"/>
    </row>
    <row r="42" spans="2:35" ht="15.75" x14ac:dyDescent="0.25">
      <c r="B42" s="61"/>
      <c r="C42" s="108"/>
      <c r="D42" s="126" t="s">
        <v>59</v>
      </c>
      <c r="E42" s="110" t="s">
        <v>60</v>
      </c>
      <c r="F42" s="111">
        <v>26650</v>
      </c>
      <c r="G42" s="112">
        <v>2000</v>
      </c>
      <c r="H42" s="111">
        <v>26795</v>
      </c>
      <c r="I42" s="113">
        <v>2000</v>
      </c>
      <c r="J42" s="114">
        <v>8680.17</v>
      </c>
      <c r="K42" s="113">
        <v>0</v>
      </c>
      <c r="L42" s="115">
        <f t="shared" si="7"/>
        <v>0.32570994371482176</v>
      </c>
      <c r="M42" s="116">
        <f t="shared" si="7"/>
        <v>0</v>
      </c>
      <c r="N42" s="115">
        <f t="shared" si="8"/>
        <v>0.32394737824220937</v>
      </c>
      <c r="O42" s="117">
        <f t="shared" si="8"/>
        <v>0</v>
      </c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49"/>
    </row>
    <row r="43" spans="2:35" ht="15.75" x14ac:dyDescent="0.25">
      <c r="B43" s="61"/>
      <c r="C43" s="108"/>
      <c r="D43" s="126" t="s">
        <v>61</v>
      </c>
      <c r="E43" s="110" t="s">
        <v>62</v>
      </c>
      <c r="F43" s="111">
        <v>0</v>
      </c>
      <c r="G43" s="112">
        <v>70000</v>
      </c>
      <c r="H43" s="111">
        <v>0</v>
      </c>
      <c r="I43" s="113">
        <v>70000</v>
      </c>
      <c r="J43" s="114">
        <v>0</v>
      </c>
      <c r="K43" s="113">
        <v>0</v>
      </c>
      <c r="L43" s="115"/>
      <c r="M43" s="116">
        <f>K43/G43</f>
        <v>0</v>
      </c>
      <c r="N43" s="115"/>
      <c r="O43" s="117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49"/>
    </row>
    <row r="44" spans="2:35" ht="15.75" x14ac:dyDescent="0.25">
      <c r="B44" s="61"/>
      <c r="C44" s="108"/>
      <c r="D44" s="126" t="s">
        <v>63</v>
      </c>
      <c r="E44" s="110" t="s">
        <v>64</v>
      </c>
      <c r="F44" s="111">
        <v>102333</v>
      </c>
      <c r="G44" s="112">
        <v>104000</v>
      </c>
      <c r="H44" s="111">
        <v>102403</v>
      </c>
      <c r="I44" s="113">
        <v>104000</v>
      </c>
      <c r="J44" s="114">
        <v>28867.21</v>
      </c>
      <c r="K44" s="113">
        <v>0</v>
      </c>
      <c r="L44" s="115">
        <f>J44/F44</f>
        <v>0.28209091886292786</v>
      </c>
      <c r="M44" s="116">
        <f>K44/G44</f>
        <v>0</v>
      </c>
      <c r="N44" s="115">
        <f t="shared" ref="N44:O59" si="9">J44/H44</f>
        <v>0.28189808892317608</v>
      </c>
      <c r="O44" s="117">
        <f t="shared" si="9"/>
        <v>0</v>
      </c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49"/>
    </row>
    <row r="45" spans="2:35" ht="15.75" x14ac:dyDescent="0.25">
      <c r="B45" s="61"/>
      <c r="C45" s="108"/>
      <c r="D45" s="126" t="s">
        <v>65</v>
      </c>
      <c r="E45" s="110" t="s">
        <v>66</v>
      </c>
      <c r="F45" s="111">
        <v>500370</v>
      </c>
      <c r="G45" s="112">
        <v>14334127</v>
      </c>
      <c r="H45" s="111">
        <v>500514.2</v>
      </c>
      <c r="I45" s="113">
        <v>14334127</v>
      </c>
      <c r="J45" s="114">
        <v>65500.639999999999</v>
      </c>
      <c r="K45" s="113">
        <v>832080.61</v>
      </c>
      <c r="L45" s="115">
        <f>J45/F45</f>
        <v>0.13090441073605533</v>
      </c>
      <c r="M45" s="116">
        <f>K45/G45</f>
        <v>5.8048921291125717E-2</v>
      </c>
      <c r="N45" s="115">
        <f t="shared" si="9"/>
        <v>0.1308666966891249</v>
      </c>
      <c r="O45" s="117">
        <f t="shared" si="9"/>
        <v>5.8048921291125717E-2</v>
      </c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49"/>
    </row>
    <row r="46" spans="2:35" ht="18" customHeight="1" x14ac:dyDescent="0.25">
      <c r="B46" s="61"/>
      <c r="C46" s="108"/>
      <c r="D46" s="71" t="s">
        <v>22</v>
      </c>
      <c r="E46" s="71"/>
      <c r="F46" s="133">
        <f>SUM(F35:F45)</f>
        <v>6975807</v>
      </c>
      <c r="G46" s="134">
        <f t="shared" ref="G46:K46" si="10">SUM(G35:G45)</f>
        <v>70279571</v>
      </c>
      <c r="H46" s="133">
        <f t="shared" si="10"/>
        <v>6980867</v>
      </c>
      <c r="I46" s="135">
        <f t="shared" si="10"/>
        <v>70279571</v>
      </c>
      <c r="J46" s="4">
        <f t="shared" si="10"/>
        <v>1364250.5599999998</v>
      </c>
      <c r="K46" s="135">
        <f t="shared" si="10"/>
        <v>5139458.9600000009</v>
      </c>
      <c r="L46" s="75">
        <f>J46/F46</f>
        <v>0.19556885103042557</v>
      </c>
      <c r="M46" s="76">
        <f>K46/G46</f>
        <v>7.3128775359200773E-2</v>
      </c>
      <c r="N46" s="75">
        <f t="shared" si="9"/>
        <v>0.19542709523043481</v>
      </c>
      <c r="O46" s="77">
        <f t="shared" si="9"/>
        <v>7.3128775359200773E-2</v>
      </c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49"/>
    </row>
    <row r="47" spans="2:35" ht="15.75" x14ac:dyDescent="0.25">
      <c r="B47" s="50"/>
      <c r="C47" s="30"/>
      <c r="D47" s="78" t="s">
        <v>17</v>
      </c>
      <c r="E47" s="78"/>
      <c r="F47" s="124">
        <f>F46+G46</f>
        <v>77255378</v>
      </c>
      <c r="G47" s="131"/>
      <c r="H47" s="124">
        <f>H46+I46</f>
        <v>77260438</v>
      </c>
      <c r="I47" s="125"/>
      <c r="J47" s="131">
        <f>J46+K46</f>
        <v>6503709.5200000005</v>
      </c>
      <c r="K47" s="125"/>
      <c r="L47" s="82">
        <f>J47/F47</f>
        <v>8.4184553727767675E-2</v>
      </c>
      <c r="M47" s="83"/>
      <c r="N47" s="82">
        <f t="shared" si="9"/>
        <v>8.4179040248257467E-2</v>
      </c>
      <c r="O47" s="84"/>
      <c r="T47" s="1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49"/>
    </row>
    <row r="48" spans="2:35" ht="15.75" x14ac:dyDescent="0.25">
      <c r="B48" s="99">
        <v>10</v>
      </c>
      <c r="C48" s="100" t="s">
        <v>231</v>
      </c>
      <c r="D48" s="63" t="s">
        <v>19</v>
      </c>
      <c r="E48" s="60" t="s">
        <v>20</v>
      </c>
      <c r="F48" s="101">
        <v>1084330</v>
      </c>
      <c r="G48" s="102">
        <v>444193</v>
      </c>
      <c r="H48" s="101">
        <v>1085330</v>
      </c>
      <c r="I48" s="103">
        <v>444193</v>
      </c>
      <c r="J48" s="104">
        <v>252065</v>
      </c>
      <c r="K48" s="103">
        <v>190023.87</v>
      </c>
      <c r="L48" s="105">
        <f>J48/F48</f>
        <v>0.23246152001696901</v>
      </c>
      <c r="M48" s="106">
        <f t="shared" ref="L48:M61" si="11">K48/G48</f>
        <v>0.4277957329359085</v>
      </c>
      <c r="N48" s="105">
        <f t="shared" si="9"/>
        <v>0.23224733491196226</v>
      </c>
      <c r="O48" s="132">
        <f>K48/I48</f>
        <v>0.4277957329359085</v>
      </c>
      <c r="T48" s="1"/>
      <c r="U48" s="16"/>
      <c r="V48" s="1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49"/>
    </row>
    <row r="49" spans="2:35" ht="15.75" x14ac:dyDescent="0.25">
      <c r="B49" s="107"/>
      <c r="C49" s="108"/>
      <c r="D49" s="109" t="s">
        <v>15</v>
      </c>
      <c r="E49" s="110" t="s">
        <v>67</v>
      </c>
      <c r="F49" s="111">
        <v>518940</v>
      </c>
      <c r="G49" s="112">
        <v>0</v>
      </c>
      <c r="H49" s="111">
        <v>520040</v>
      </c>
      <c r="I49" s="113">
        <v>0</v>
      </c>
      <c r="J49" s="114">
        <v>153355</v>
      </c>
      <c r="K49" s="113">
        <v>0</v>
      </c>
      <c r="L49" s="115">
        <f t="shared" si="11"/>
        <v>0.29551585925155122</v>
      </c>
      <c r="M49" s="116"/>
      <c r="N49" s="115">
        <f t="shared" si="9"/>
        <v>0.29489077763248983</v>
      </c>
      <c r="O49" s="117"/>
      <c r="T49" s="1"/>
      <c r="U49" s="16"/>
      <c r="V49" s="1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49"/>
    </row>
    <row r="50" spans="2:35" ht="15.75" x14ac:dyDescent="0.25">
      <c r="B50" s="107"/>
      <c r="C50" s="108"/>
      <c r="D50" s="109" t="s">
        <v>68</v>
      </c>
      <c r="E50" s="110" t="s">
        <v>69</v>
      </c>
      <c r="F50" s="111">
        <v>567100</v>
      </c>
      <c r="G50" s="112">
        <v>1400000</v>
      </c>
      <c r="H50" s="111">
        <v>563405.14</v>
      </c>
      <c r="I50" s="113">
        <v>1395977.75</v>
      </c>
      <c r="J50" s="114">
        <v>69212</v>
      </c>
      <c r="K50" s="113">
        <v>78343.199999999997</v>
      </c>
      <c r="L50" s="115">
        <f t="shared" si="11"/>
        <v>0.12204549462175983</v>
      </c>
      <c r="M50" s="116">
        <f t="shared" si="11"/>
        <v>5.595942857142857E-2</v>
      </c>
      <c r="N50" s="115">
        <f t="shared" si="9"/>
        <v>0.12284587960983104</v>
      </c>
      <c r="O50" s="117">
        <f>K50/I50</f>
        <v>5.6120665246992656E-2</v>
      </c>
      <c r="T50" s="1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49"/>
    </row>
    <row r="51" spans="2:35" ht="15.75" x14ac:dyDescent="0.25">
      <c r="B51" s="107"/>
      <c r="C51" s="108"/>
      <c r="D51" s="109" t="s">
        <v>70</v>
      </c>
      <c r="E51" s="110" t="s">
        <v>71</v>
      </c>
      <c r="F51" s="111">
        <v>2875334</v>
      </c>
      <c r="G51" s="112">
        <v>233509</v>
      </c>
      <c r="H51" s="111">
        <v>2878834</v>
      </c>
      <c r="I51" s="113">
        <v>233509</v>
      </c>
      <c r="J51" s="114">
        <v>817870.72</v>
      </c>
      <c r="K51" s="113">
        <v>0</v>
      </c>
      <c r="L51" s="115">
        <f t="shared" si="11"/>
        <v>0.2844437272330797</v>
      </c>
      <c r="M51" s="116">
        <f t="shared" si="11"/>
        <v>0</v>
      </c>
      <c r="N51" s="115">
        <f t="shared" si="9"/>
        <v>0.28409790908402499</v>
      </c>
      <c r="O51" s="117">
        <f>K51/I51</f>
        <v>0</v>
      </c>
      <c r="T51" s="1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49"/>
    </row>
    <row r="52" spans="2:35" ht="15.75" x14ac:dyDescent="0.25">
      <c r="B52" s="107"/>
      <c r="C52" s="108"/>
      <c r="D52" s="109" t="s">
        <v>72</v>
      </c>
      <c r="E52" s="110" t="s">
        <v>73</v>
      </c>
      <c r="F52" s="111">
        <v>4406573</v>
      </c>
      <c r="G52" s="112">
        <v>327220</v>
      </c>
      <c r="H52" s="111">
        <v>4410073</v>
      </c>
      <c r="I52" s="113">
        <v>327220</v>
      </c>
      <c r="J52" s="114">
        <v>1258779.8700000001</v>
      </c>
      <c r="K52" s="113">
        <v>4573.68</v>
      </c>
      <c r="L52" s="115">
        <f t="shared" si="11"/>
        <v>0.28565959760566773</v>
      </c>
      <c r="M52" s="116">
        <f t="shared" si="11"/>
        <v>1.397738524540065E-2</v>
      </c>
      <c r="N52" s="115">
        <f t="shared" si="9"/>
        <v>0.28543288739211348</v>
      </c>
      <c r="O52" s="117">
        <f>K52/I52</f>
        <v>1.397738524540065E-2</v>
      </c>
      <c r="T52" s="1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49"/>
    </row>
    <row r="53" spans="2:35" ht="15.75" x14ac:dyDescent="0.25">
      <c r="B53" s="107"/>
      <c r="C53" s="108"/>
      <c r="D53" s="109" t="s">
        <v>74</v>
      </c>
      <c r="E53" s="110" t="s">
        <v>75</v>
      </c>
      <c r="F53" s="111">
        <v>204290</v>
      </c>
      <c r="G53" s="112">
        <v>2000</v>
      </c>
      <c r="H53" s="111">
        <v>204690</v>
      </c>
      <c r="I53" s="113">
        <v>2000</v>
      </c>
      <c r="J53" s="114">
        <v>60638.35</v>
      </c>
      <c r="K53" s="113">
        <v>226.49</v>
      </c>
      <c r="L53" s="115">
        <f t="shared" si="11"/>
        <v>0.29682485682118559</v>
      </c>
      <c r="M53" s="116">
        <f t="shared" si="11"/>
        <v>0.113245</v>
      </c>
      <c r="N53" s="115">
        <f t="shared" si="9"/>
        <v>0.29624480922370411</v>
      </c>
      <c r="O53" s="117">
        <f>K53/I53</f>
        <v>0.113245</v>
      </c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49"/>
    </row>
    <row r="54" spans="2:35" ht="15.75" x14ac:dyDescent="0.25">
      <c r="B54" s="107"/>
      <c r="C54" s="108"/>
      <c r="D54" s="71" t="s">
        <v>22</v>
      </c>
      <c r="E54" s="71"/>
      <c r="F54" s="136">
        <f t="shared" ref="F54:J54" si="12">SUM(F48:F53)</f>
        <v>9656567</v>
      </c>
      <c r="G54" s="134">
        <f t="shared" si="12"/>
        <v>2406922</v>
      </c>
      <c r="H54" s="136">
        <f t="shared" si="12"/>
        <v>9662372.1400000006</v>
      </c>
      <c r="I54" s="135">
        <f t="shared" si="12"/>
        <v>2402899.75</v>
      </c>
      <c r="J54" s="137">
        <f t="shared" si="12"/>
        <v>2611920.94</v>
      </c>
      <c r="K54" s="113">
        <f>SUM(K48:K53)</f>
        <v>273167.24</v>
      </c>
      <c r="L54" s="75">
        <f t="shared" si="11"/>
        <v>0.27048131494349908</v>
      </c>
      <c r="M54" s="76">
        <f>K54/G54</f>
        <v>0.11349235247340794</v>
      </c>
      <c r="N54" s="75">
        <f t="shared" si="9"/>
        <v>0.27031881013848014</v>
      </c>
      <c r="O54" s="77">
        <f>K54/I54</f>
        <v>0.11368232902766751</v>
      </c>
      <c r="P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49"/>
    </row>
    <row r="55" spans="2:35" ht="16.5" customHeight="1" x14ac:dyDescent="0.25">
      <c r="B55" s="122"/>
      <c r="C55" s="30"/>
      <c r="D55" s="78" t="s">
        <v>17</v>
      </c>
      <c r="E55" s="78"/>
      <c r="F55" s="124">
        <f>F54+G54</f>
        <v>12063489</v>
      </c>
      <c r="G55" s="131"/>
      <c r="H55" s="124">
        <f>H54+I54</f>
        <v>12065271.890000001</v>
      </c>
      <c r="I55" s="125"/>
      <c r="J55" s="131">
        <f>J54+K54</f>
        <v>2885088.1799999997</v>
      </c>
      <c r="K55" s="125"/>
      <c r="L55" s="82">
        <f t="shared" si="11"/>
        <v>0.23915868618108738</v>
      </c>
      <c r="M55" s="83"/>
      <c r="N55" s="82">
        <f t="shared" si="9"/>
        <v>0.23912334560742332</v>
      </c>
      <c r="O55" s="84"/>
      <c r="P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49"/>
    </row>
    <row r="56" spans="2:35" ht="15.75" x14ac:dyDescent="0.25">
      <c r="B56" s="99">
        <v>11</v>
      </c>
      <c r="C56" s="100" t="s">
        <v>228</v>
      </c>
      <c r="D56" s="63" t="s">
        <v>19</v>
      </c>
      <c r="E56" s="60" t="s">
        <v>20</v>
      </c>
      <c r="F56" s="101">
        <v>1099680</v>
      </c>
      <c r="G56" s="102">
        <v>45000</v>
      </c>
      <c r="H56" s="101">
        <v>1101680</v>
      </c>
      <c r="I56" s="103">
        <v>45000</v>
      </c>
      <c r="J56" s="104">
        <v>337416.32</v>
      </c>
      <c r="K56" s="103">
        <v>0</v>
      </c>
      <c r="L56" s="68">
        <f t="shared" si="11"/>
        <v>0.3068313691255638</v>
      </c>
      <c r="M56" s="69">
        <f>K56/G56</f>
        <v>0</v>
      </c>
      <c r="N56" s="68">
        <f t="shared" si="9"/>
        <v>0.30627434463728126</v>
      </c>
      <c r="O56" s="70">
        <f>K56/I56</f>
        <v>0</v>
      </c>
      <c r="P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49"/>
    </row>
    <row r="57" spans="2:35" ht="15.75" x14ac:dyDescent="0.25">
      <c r="B57" s="107"/>
      <c r="C57" s="108"/>
      <c r="D57" s="109" t="s">
        <v>76</v>
      </c>
      <c r="E57" s="110" t="s">
        <v>77</v>
      </c>
      <c r="F57" s="111">
        <v>35146327</v>
      </c>
      <c r="G57" s="112">
        <v>1787000</v>
      </c>
      <c r="H57" s="111">
        <v>35189927</v>
      </c>
      <c r="I57" s="113">
        <v>1787000</v>
      </c>
      <c r="J57" s="114">
        <v>11187079.48</v>
      </c>
      <c r="K57" s="113">
        <v>198242.84</v>
      </c>
      <c r="L57" s="115">
        <f t="shared" si="11"/>
        <v>0.31830010231225586</v>
      </c>
      <c r="M57" s="116">
        <f t="shared" si="11"/>
        <v>0.11093611639619473</v>
      </c>
      <c r="N57" s="115">
        <f t="shared" si="9"/>
        <v>0.31790573137591333</v>
      </c>
      <c r="O57" s="117">
        <f t="shared" si="9"/>
        <v>0.11093611639619473</v>
      </c>
      <c r="P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49"/>
    </row>
    <row r="58" spans="2:35" ht="15.75" x14ac:dyDescent="0.25">
      <c r="B58" s="107"/>
      <c r="C58" s="108"/>
      <c r="D58" s="109" t="s">
        <v>78</v>
      </c>
      <c r="E58" s="110" t="s">
        <v>79</v>
      </c>
      <c r="F58" s="111">
        <v>10423500</v>
      </c>
      <c r="G58" s="112">
        <v>1762000</v>
      </c>
      <c r="H58" s="111">
        <v>10437700</v>
      </c>
      <c r="I58" s="113">
        <v>1762000</v>
      </c>
      <c r="J58" s="114">
        <v>2926626.45</v>
      </c>
      <c r="K58" s="113">
        <v>152681.26</v>
      </c>
      <c r="L58" s="115">
        <f t="shared" si="11"/>
        <v>0.28077195279896389</v>
      </c>
      <c r="M58" s="116">
        <f t="shared" si="11"/>
        <v>8.6652247446084005E-2</v>
      </c>
      <c r="N58" s="115">
        <f t="shared" si="9"/>
        <v>0.28038997576094354</v>
      </c>
      <c r="O58" s="117">
        <f t="shared" si="9"/>
        <v>8.6652247446084005E-2</v>
      </c>
      <c r="P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49"/>
    </row>
    <row r="59" spans="2:35" ht="15.75" x14ac:dyDescent="0.25">
      <c r="B59" s="107"/>
      <c r="C59" s="108"/>
      <c r="D59" s="109" t="s">
        <v>80</v>
      </c>
      <c r="E59" s="110" t="s">
        <v>81</v>
      </c>
      <c r="F59" s="111">
        <v>11650000</v>
      </c>
      <c r="G59" s="112">
        <v>1180000</v>
      </c>
      <c r="H59" s="111">
        <v>13623004.550000001</v>
      </c>
      <c r="I59" s="113">
        <v>1180000</v>
      </c>
      <c r="J59" s="114">
        <v>4043250</v>
      </c>
      <c r="K59" s="113">
        <f>98244.66+12413</f>
        <v>110657.66</v>
      </c>
      <c r="L59" s="115">
        <f t="shared" si="11"/>
        <v>0.34706008583690989</v>
      </c>
      <c r="M59" s="116">
        <f t="shared" si="11"/>
        <v>9.3777677966101702E-2</v>
      </c>
      <c r="N59" s="115">
        <f t="shared" si="9"/>
        <v>0.29679576081474623</v>
      </c>
      <c r="O59" s="117">
        <f t="shared" si="9"/>
        <v>9.3777677966101702E-2</v>
      </c>
      <c r="P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49"/>
    </row>
    <row r="60" spans="2:35" ht="15.75" x14ac:dyDescent="0.25">
      <c r="B60" s="107"/>
      <c r="C60" s="108"/>
      <c r="D60" s="109" t="s">
        <v>82</v>
      </c>
      <c r="E60" s="110" t="s">
        <v>83</v>
      </c>
      <c r="F60" s="111">
        <v>1121792</v>
      </c>
      <c r="G60" s="112">
        <v>650000</v>
      </c>
      <c r="H60" s="111">
        <v>1576183.81</v>
      </c>
      <c r="I60" s="113">
        <v>650000</v>
      </c>
      <c r="J60" s="114">
        <v>141788.42000000001</v>
      </c>
      <c r="K60" s="113">
        <v>87706</v>
      </c>
      <c r="L60" s="115">
        <f t="shared" si="11"/>
        <v>0.12639457225581927</v>
      </c>
      <c r="M60" s="116">
        <f t="shared" si="11"/>
        <v>0.13493230769230768</v>
      </c>
      <c r="N60" s="115">
        <f t="shared" ref="N60:O75" si="13">J60/H60</f>
        <v>8.9956779850441426E-2</v>
      </c>
      <c r="O60" s="117">
        <f t="shared" si="13"/>
        <v>0.13493230769230768</v>
      </c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49"/>
    </row>
    <row r="61" spans="2:35" ht="15.75" x14ac:dyDescent="0.25">
      <c r="B61" s="107"/>
      <c r="C61" s="108"/>
      <c r="D61" s="138" t="s">
        <v>22</v>
      </c>
      <c r="E61" s="138"/>
      <c r="F61" s="139">
        <f>SUM(F56:F60)</f>
        <v>59441299</v>
      </c>
      <c r="G61" s="140">
        <f t="shared" ref="G61:K61" si="14">SUM(G56:G60)</f>
        <v>5424000</v>
      </c>
      <c r="H61" s="139">
        <f t="shared" si="14"/>
        <v>61928495.359999999</v>
      </c>
      <c r="I61" s="141">
        <f t="shared" si="14"/>
        <v>5424000</v>
      </c>
      <c r="J61" s="142">
        <f t="shared" si="14"/>
        <v>18636160.670000002</v>
      </c>
      <c r="K61" s="143">
        <f t="shared" si="14"/>
        <v>549287.76</v>
      </c>
      <c r="L61" s="144">
        <f t="shared" si="11"/>
        <v>0.31352209631219535</v>
      </c>
      <c r="M61" s="145">
        <f t="shared" si="11"/>
        <v>0.10126986725663717</v>
      </c>
      <c r="N61" s="144">
        <f>J61/H61</f>
        <v>0.30093029972172092</v>
      </c>
      <c r="O61" s="146">
        <f>K61/I61</f>
        <v>0.10126986725663717</v>
      </c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49"/>
    </row>
    <row r="62" spans="2:35" ht="15.75" x14ac:dyDescent="0.25">
      <c r="B62" s="122"/>
      <c r="C62" s="30"/>
      <c r="D62" s="78" t="s">
        <v>17</v>
      </c>
      <c r="E62" s="78"/>
      <c r="F62" s="124">
        <f>F61+G61</f>
        <v>64865299</v>
      </c>
      <c r="G62" s="131"/>
      <c r="H62" s="124">
        <f>H61+I61</f>
        <v>67352495.359999999</v>
      </c>
      <c r="I62" s="125"/>
      <c r="J62" s="131">
        <f>J61+K61</f>
        <v>19185448.430000003</v>
      </c>
      <c r="K62" s="125"/>
      <c r="L62" s="82">
        <f>J62/F62</f>
        <v>0.29577368370721613</v>
      </c>
      <c r="M62" s="83"/>
      <c r="N62" s="82">
        <f>J62/H62</f>
        <v>0.28485133813459357</v>
      </c>
      <c r="O62" s="84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49"/>
    </row>
    <row r="63" spans="2:35" ht="15.75" customHeight="1" x14ac:dyDescent="0.25">
      <c r="B63" s="107">
        <v>12</v>
      </c>
      <c r="C63" s="108" t="s">
        <v>229</v>
      </c>
      <c r="D63" s="63">
        <v>1110</v>
      </c>
      <c r="E63" s="60" t="s">
        <v>20</v>
      </c>
      <c r="F63" s="42">
        <v>386800</v>
      </c>
      <c r="G63" s="102">
        <v>10000</v>
      </c>
      <c r="H63" s="42">
        <v>387600</v>
      </c>
      <c r="I63" s="103">
        <v>10000</v>
      </c>
      <c r="J63" s="43">
        <v>102970</v>
      </c>
      <c r="K63" s="103">
        <v>0</v>
      </c>
      <c r="L63" s="68">
        <f>J63/F63</f>
        <v>0.26620992761116857</v>
      </c>
      <c r="M63" s="116"/>
      <c r="N63" s="68">
        <f>J63/H63</f>
        <v>0.26566047471620224</v>
      </c>
      <c r="O63" s="70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49"/>
    </row>
    <row r="64" spans="2:35" ht="15.75" customHeight="1" x14ac:dyDescent="0.25">
      <c r="B64" s="107"/>
      <c r="C64" s="108"/>
      <c r="D64" s="109">
        <v>8220</v>
      </c>
      <c r="E64" s="110" t="s">
        <v>84</v>
      </c>
      <c r="F64" s="65">
        <v>880878</v>
      </c>
      <c r="G64" s="112">
        <v>275000</v>
      </c>
      <c r="H64" s="65">
        <v>881978</v>
      </c>
      <c r="I64" s="113">
        <v>275000</v>
      </c>
      <c r="J64" s="66">
        <v>215494.31</v>
      </c>
      <c r="K64" s="113">
        <v>2326.62</v>
      </c>
      <c r="L64" s="68">
        <f>J64/F64</f>
        <v>0.24463581789986807</v>
      </c>
      <c r="M64" s="116">
        <f t="shared" ref="M64:M68" si="15">K64/G64</f>
        <v>8.4604363636363641E-3</v>
      </c>
      <c r="N64" s="115">
        <f t="shared" si="13"/>
        <v>0.24433070892924766</v>
      </c>
      <c r="O64" s="117">
        <f t="shared" si="13"/>
        <v>8.4604363636363641E-3</v>
      </c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49"/>
    </row>
    <row r="65" spans="2:35" ht="15.75" customHeight="1" x14ac:dyDescent="0.25">
      <c r="B65" s="107"/>
      <c r="C65" s="108"/>
      <c r="D65" s="109">
        <v>8230</v>
      </c>
      <c r="E65" s="110" t="s">
        <v>85</v>
      </c>
      <c r="F65" s="65">
        <v>1582563</v>
      </c>
      <c r="G65" s="112">
        <v>2218155</v>
      </c>
      <c r="H65" s="65">
        <v>1584063</v>
      </c>
      <c r="I65" s="113">
        <v>2218155</v>
      </c>
      <c r="J65" s="66">
        <v>441219.02</v>
      </c>
      <c r="K65" s="113">
        <v>6647.13</v>
      </c>
      <c r="L65" s="115">
        <f t="shared" ref="L65:L68" si="16">J65/F65</f>
        <v>0.27880028788743322</v>
      </c>
      <c r="M65" s="116">
        <f t="shared" si="15"/>
        <v>2.9966931977251365E-3</v>
      </c>
      <c r="N65" s="115">
        <f t="shared" si="13"/>
        <v>0.27853628296349325</v>
      </c>
      <c r="O65" s="117">
        <f t="shared" si="13"/>
        <v>2.9966931977251365E-3</v>
      </c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49"/>
    </row>
    <row r="66" spans="2:35" ht="15.75" customHeight="1" x14ac:dyDescent="0.25">
      <c r="B66" s="107"/>
      <c r="C66" s="108"/>
      <c r="D66" s="109">
        <v>4760</v>
      </c>
      <c r="E66" s="110" t="s">
        <v>86</v>
      </c>
      <c r="F66" s="65">
        <v>829100</v>
      </c>
      <c r="G66" s="112">
        <v>90000</v>
      </c>
      <c r="H66" s="65">
        <v>829500</v>
      </c>
      <c r="I66" s="113">
        <v>90000</v>
      </c>
      <c r="J66" s="66">
        <v>85200.66</v>
      </c>
      <c r="K66" s="113">
        <v>0</v>
      </c>
      <c r="L66" s="115">
        <f t="shared" si="16"/>
        <v>0.10276282716198287</v>
      </c>
      <c r="M66" s="116">
        <f t="shared" si="15"/>
        <v>0</v>
      </c>
      <c r="N66" s="115">
        <f t="shared" si="13"/>
        <v>0.10271327305605787</v>
      </c>
      <c r="O66" s="117">
        <f t="shared" si="13"/>
        <v>0</v>
      </c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49"/>
    </row>
    <row r="67" spans="2:35" ht="15.75" customHeight="1" x14ac:dyDescent="0.25">
      <c r="B67" s="107"/>
      <c r="C67" s="108"/>
      <c r="D67" s="109">
        <v>8140</v>
      </c>
      <c r="E67" s="110" t="s">
        <v>87</v>
      </c>
      <c r="F67" s="65">
        <v>814600</v>
      </c>
      <c r="G67" s="112">
        <v>20000</v>
      </c>
      <c r="H67" s="65">
        <v>814700</v>
      </c>
      <c r="I67" s="113">
        <v>20000</v>
      </c>
      <c r="J67" s="66">
        <v>747332.41</v>
      </c>
      <c r="K67" s="113">
        <v>0</v>
      </c>
      <c r="L67" s="115">
        <f t="shared" si="16"/>
        <v>0.91742255094524927</v>
      </c>
      <c r="M67" s="116">
        <f t="shared" si="15"/>
        <v>0</v>
      </c>
      <c r="N67" s="115">
        <f t="shared" si="13"/>
        <v>0.91730994231005281</v>
      </c>
      <c r="O67" s="117">
        <f t="shared" si="13"/>
        <v>0</v>
      </c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49"/>
    </row>
    <row r="68" spans="2:35" ht="15.75" customHeight="1" x14ac:dyDescent="0.25">
      <c r="B68" s="107"/>
      <c r="C68" s="108"/>
      <c r="D68" s="147">
        <v>8610</v>
      </c>
      <c r="E68" s="110" t="s">
        <v>88</v>
      </c>
      <c r="F68" s="87">
        <v>235854</v>
      </c>
      <c r="G68" s="148">
        <v>50000</v>
      </c>
      <c r="H68" s="87">
        <v>235954</v>
      </c>
      <c r="I68" s="149">
        <v>50000</v>
      </c>
      <c r="J68" s="16">
        <v>36694.83</v>
      </c>
      <c r="K68" s="149">
        <v>0</v>
      </c>
      <c r="L68" s="115">
        <f t="shared" si="16"/>
        <v>0.15558281818413086</v>
      </c>
      <c r="M68" s="116">
        <f t="shared" si="15"/>
        <v>0</v>
      </c>
      <c r="N68" s="115">
        <f t="shared" si="13"/>
        <v>0.15551688040889328</v>
      </c>
      <c r="O68" s="117">
        <f t="shared" si="13"/>
        <v>0</v>
      </c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49"/>
    </row>
    <row r="69" spans="2:35" ht="15.75" customHeight="1" x14ac:dyDescent="0.25">
      <c r="B69" s="107"/>
      <c r="C69" s="108"/>
      <c r="D69" s="71" t="s">
        <v>22</v>
      </c>
      <c r="E69" s="71"/>
      <c r="F69" s="133">
        <f>SUM(F63:F68)</f>
        <v>4729795</v>
      </c>
      <c r="G69" s="134">
        <f t="shared" ref="G69:K69" si="17">SUM(G63:G68)</f>
        <v>2663155</v>
      </c>
      <c r="H69" s="133">
        <f t="shared" si="17"/>
        <v>4733795</v>
      </c>
      <c r="I69" s="135">
        <f t="shared" si="17"/>
        <v>2663155</v>
      </c>
      <c r="J69" s="4">
        <f t="shared" si="17"/>
        <v>1628911.2300000002</v>
      </c>
      <c r="K69" s="135">
        <f t="shared" si="17"/>
        <v>8973.75</v>
      </c>
      <c r="L69" s="75">
        <f>J69/F69</f>
        <v>0.34439362171087756</v>
      </c>
      <c r="M69" s="76">
        <f>K69/G69</f>
        <v>3.369593583550338E-3</v>
      </c>
      <c r="N69" s="75">
        <f t="shared" si="13"/>
        <v>0.34410261323103347</v>
      </c>
      <c r="O69" s="77">
        <f>K69/I69</f>
        <v>3.369593583550338E-3</v>
      </c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49"/>
    </row>
    <row r="70" spans="2:35" ht="15.75" x14ac:dyDescent="0.25">
      <c r="B70" s="107"/>
      <c r="C70" s="108"/>
      <c r="D70" s="78" t="s">
        <v>17</v>
      </c>
      <c r="E70" s="78"/>
      <c r="F70" s="124">
        <f>F69+G69</f>
        <v>7392950</v>
      </c>
      <c r="G70" s="131"/>
      <c r="H70" s="124">
        <f>H69+I69</f>
        <v>7396950</v>
      </c>
      <c r="I70" s="125"/>
      <c r="J70" s="131">
        <f>J69+K69</f>
        <v>1637884.9800000002</v>
      </c>
      <c r="K70" s="125"/>
      <c r="L70" s="82">
        <f t="shared" ref="L70:M82" si="18">J70/F70</f>
        <v>0.22154687641604504</v>
      </c>
      <c r="M70" s="83"/>
      <c r="N70" s="82">
        <f t="shared" si="13"/>
        <v>0.22142707196885206</v>
      </c>
      <c r="O70" s="84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49"/>
    </row>
    <row r="71" spans="2:35" ht="15.75" customHeight="1" x14ac:dyDescent="0.25">
      <c r="B71" s="99">
        <v>13</v>
      </c>
      <c r="C71" s="100" t="s">
        <v>89</v>
      </c>
      <c r="D71" s="150" t="s">
        <v>19</v>
      </c>
      <c r="E71" s="60" t="s">
        <v>20</v>
      </c>
      <c r="F71" s="101">
        <v>437013</v>
      </c>
      <c r="G71" s="102">
        <v>89200</v>
      </c>
      <c r="H71" s="101">
        <v>439865</v>
      </c>
      <c r="I71" s="103">
        <v>89200</v>
      </c>
      <c r="J71" s="104">
        <v>124136</v>
      </c>
      <c r="K71" s="103">
        <v>84.8</v>
      </c>
      <c r="L71" s="68">
        <f t="shared" si="18"/>
        <v>0.28405562305926824</v>
      </c>
      <c r="M71" s="69">
        <f>K71/G71</f>
        <v>9.5067264573991028E-4</v>
      </c>
      <c r="N71" s="68">
        <f t="shared" si="13"/>
        <v>0.28221386107101043</v>
      </c>
      <c r="O71" s="70">
        <f>K71/I71</f>
        <v>9.5067264573991028E-4</v>
      </c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49"/>
    </row>
    <row r="72" spans="2:35" ht="15.75" customHeight="1" x14ac:dyDescent="0.25">
      <c r="B72" s="107"/>
      <c r="C72" s="108"/>
      <c r="D72" s="109" t="s">
        <v>90</v>
      </c>
      <c r="E72" s="110" t="s">
        <v>91</v>
      </c>
      <c r="F72" s="111">
        <v>1548851</v>
      </c>
      <c r="G72" s="112">
        <v>0</v>
      </c>
      <c r="H72" s="111">
        <v>1548901</v>
      </c>
      <c r="I72" s="113">
        <v>0</v>
      </c>
      <c r="J72" s="114">
        <v>529559.12</v>
      </c>
      <c r="K72" s="113">
        <v>0</v>
      </c>
      <c r="L72" s="115">
        <f t="shared" si="18"/>
        <v>0.34190449565516629</v>
      </c>
      <c r="M72" s="116"/>
      <c r="N72" s="115">
        <f t="shared" si="13"/>
        <v>0.34189345865229603</v>
      </c>
      <c r="O72" s="117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49"/>
    </row>
    <row r="73" spans="2:35" ht="15.75" customHeight="1" x14ac:dyDescent="0.25">
      <c r="B73" s="107"/>
      <c r="C73" s="108"/>
      <c r="D73" s="109" t="s">
        <v>92</v>
      </c>
      <c r="E73" s="110" t="s">
        <v>93</v>
      </c>
      <c r="F73" s="111">
        <v>3773925</v>
      </c>
      <c r="G73" s="112">
        <v>488253</v>
      </c>
      <c r="H73" s="111">
        <v>3774685</v>
      </c>
      <c r="I73" s="113">
        <v>488253</v>
      </c>
      <c r="J73" s="114">
        <v>1244757.8</v>
      </c>
      <c r="K73" s="113">
        <v>20169.509999999998</v>
      </c>
      <c r="L73" s="115">
        <f t="shared" si="18"/>
        <v>0.32983109097292607</v>
      </c>
      <c r="M73" s="116">
        <f>K73/G73</f>
        <v>4.1309546485121439E-2</v>
      </c>
      <c r="N73" s="115">
        <f t="shared" si="13"/>
        <v>0.32976468235097767</v>
      </c>
      <c r="O73" s="117">
        <f>K73/I73</f>
        <v>4.1309546485121439E-2</v>
      </c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49"/>
    </row>
    <row r="74" spans="2:35" ht="15.75" x14ac:dyDescent="0.25">
      <c r="B74" s="107"/>
      <c r="C74" s="108"/>
      <c r="D74" s="109" t="s">
        <v>94</v>
      </c>
      <c r="E74" s="110" t="s">
        <v>95</v>
      </c>
      <c r="F74" s="111">
        <v>40036439</v>
      </c>
      <c r="G74" s="112">
        <v>3453360</v>
      </c>
      <c r="H74" s="111">
        <v>40037671</v>
      </c>
      <c r="I74" s="113">
        <v>3453360</v>
      </c>
      <c r="J74" s="114">
        <v>11784291</v>
      </c>
      <c r="K74" s="113">
        <v>480390.47</v>
      </c>
      <c r="L74" s="115">
        <f t="shared" si="18"/>
        <v>0.2943391394024828</v>
      </c>
      <c r="M74" s="116">
        <f>K74/G74</f>
        <v>0.13910813526536475</v>
      </c>
      <c r="N74" s="115">
        <f t="shared" si="13"/>
        <v>0.29433008228675439</v>
      </c>
      <c r="O74" s="117">
        <f>K74/I74</f>
        <v>0.13910813526536475</v>
      </c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49"/>
    </row>
    <row r="75" spans="2:35" ht="15.75" x14ac:dyDescent="0.25">
      <c r="B75" s="107"/>
      <c r="C75" s="108"/>
      <c r="D75" s="109" t="s">
        <v>96</v>
      </c>
      <c r="E75" s="110" t="s">
        <v>97</v>
      </c>
      <c r="F75" s="111">
        <v>4865787</v>
      </c>
      <c r="G75" s="112">
        <v>65908</v>
      </c>
      <c r="H75" s="111">
        <v>4872845</v>
      </c>
      <c r="I75" s="113">
        <v>65908</v>
      </c>
      <c r="J75" s="114">
        <v>1420483.59</v>
      </c>
      <c r="K75" s="113">
        <v>0</v>
      </c>
      <c r="L75" s="115">
        <f t="shared" si="18"/>
        <v>0.29193295760788546</v>
      </c>
      <c r="M75" s="116">
        <f>K75/G75</f>
        <v>0</v>
      </c>
      <c r="N75" s="115">
        <f t="shared" si="13"/>
        <v>0.29151011164935475</v>
      </c>
      <c r="O75" s="117">
        <f>K75/I75</f>
        <v>0</v>
      </c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49"/>
    </row>
    <row r="76" spans="2:35" ht="15.75" x14ac:dyDescent="0.25">
      <c r="B76" s="107"/>
      <c r="C76" s="108"/>
      <c r="D76" s="147">
        <v>10430</v>
      </c>
      <c r="E76" s="110" t="s">
        <v>98</v>
      </c>
      <c r="F76" s="111">
        <v>27564590</v>
      </c>
      <c r="G76" s="112">
        <v>185240</v>
      </c>
      <c r="H76" s="111">
        <v>27565590</v>
      </c>
      <c r="I76" s="113">
        <v>185240</v>
      </c>
      <c r="J76" s="114">
        <v>8284955</v>
      </c>
      <c r="K76" s="113">
        <v>37577.82</v>
      </c>
      <c r="L76" s="115">
        <f t="shared" si="18"/>
        <v>0.30056514535496448</v>
      </c>
      <c r="M76" s="116">
        <f>K76/G76</f>
        <v>0.20286018138630965</v>
      </c>
      <c r="N76" s="115">
        <f t="shared" ref="N76:O82" si="19">J76/H76</f>
        <v>0.30055424171947709</v>
      </c>
      <c r="O76" s="117">
        <f>K76/I76</f>
        <v>0.20286018138630965</v>
      </c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49"/>
    </row>
    <row r="77" spans="2:35" ht="15.75" x14ac:dyDescent="0.25">
      <c r="B77" s="107"/>
      <c r="C77" s="108"/>
      <c r="D77" s="119" t="s">
        <v>22</v>
      </c>
      <c r="E77" s="71"/>
      <c r="F77" s="133">
        <f t="shared" ref="F77:K77" si="20">SUM(F71:F76)</f>
        <v>78226605</v>
      </c>
      <c r="G77" s="134">
        <f t="shared" si="20"/>
        <v>4281961</v>
      </c>
      <c r="H77" s="133">
        <f t="shared" si="20"/>
        <v>78239557</v>
      </c>
      <c r="I77" s="135">
        <f t="shared" si="20"/>
        <v>4281961</v>
      </c>
      <c r="J77" s="4">
        <f t="shared" si="20"/>
        <v>23388182.509999998</v>
      </c>
      <c r="K77" s="135">
        <f t="shared" si="20"/>
        <v>538222.6</v>
      </c>
      <c r="L77" s="75">
        <f t="shared" si="18"/>
        <v>0.29897989961343713</v>
      </c>
      <c r="M77" s="76">
        <f>K77/G77</f>
        <v>0.12569535313376276</v>
      </c>
      <c r="N77" s="75">
        <f t="shared" si="19"/>
        <v>0.29893040562589074</v>
      </c>
      <c r="O77" s="77">
        <f>K77/I77</f>
        <v>0.12569535313376276</v>
      </c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49"/>
    </row>
    <row r="78" spans="2:35" ht="15.75" x14ac:dyDescent="0.25">
      <c r="B78" s="122"/>
      <c r="C78" s="30"/>
      <c r="D78" s="151" t="s">
        <v>17</v>
      </c>
      <c r="E78" s="78"/>
      <c r="F78" s="124">
        <f>F77+G77</f>
        <v>82508566</v>
      </c>
      <c r="G78" s="131"/>
      <c r="H78" s="124">
        <f>H77+I77</f>
        <v>82521518</v>
      </c>
      <c r="I78" s="125"/>
      <c r="J78" s="131">
        <f>J77+K77</f>
        <v>23926405.109999999</v>
      </c>
      <c r="K78" s="125"/>
      <c r="L78" s="82">
        <f t="shared" si="18"/>
        <v>0.28998692220635613</v>
      </c>
      <c r="M78" s="83"/>
      <c r="N78" s="82">
        <f t="shared" si="19"/>
        <v>0.28994140788830375</v>
      </c>
      <c r="O78" s="84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49"/>
    </row>
    <row r="79" spans="2:35" ht="15.75" x14ac:dyDescent="0.25">
      <c r="B79" s="107">
        <v>14</v>
      </c>
      <c r="C79" s="108" t="s">
        <v>99</v>
      </c>
      <c r="D79" s="63" t="s">
        <v>19</v>
      </c>
      <c r="E79" s="10" t="s">
        <v>20</v>
      </c>
      <c r="F79" s="101">
        <v>650636</v>
      </c>
      <c r="G79" s="102">
        <v>638300</v>
      </c>
      <c r="H79" s="101">
        <v>651486</v>
      </c>
      <c r="I79" s="103">
        <v>638300</v>
      </c>
      <c r="J79" s="104">
        <v>150506.07</v>
      </c>
      <c r="K79" s="103">
        <v>186</v>
      </c>
      <c r="L79" s="68">
        <f t="shared" si="18"/>
        <v>0.23132146084753996</v>
      </c>
      <c r="M79" s="69">
        <f t="shared" si="18"/>
        <v>2.9139902866990442E-4</v>
      </c>
      <c r="N79" s="68">
        <f t="shared" si="19"/>
        <v>0.23101965353054402</v>
      </c>
      <c r="O79" s="70">
        <f t="shared" si="19"/>
        <v>2.9139902866990442E-4</v>
      </c>
      <c r="Q79" s="1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49"/>
    </row>
    <row r="80" spans="2:35" ht="15.75" x14ac:dyDescent="0.25">
      <c r="B80" s="107"/>
      <c r="C80" s="108"/>
      <c r="D80" s="109" t="s">
        <v>15</v>
      </c>
      <c r="E80" s="152" t="s">
        <v>100</v>
      </c>
      <c r="F80" s="111">
        <v>70984</v>
      </c>
      <c r="G80" s="112">
        <v>5000</v>
      </c>
      <c r="H80" s="111">
        <v>71084</v>
      </c>
      <c r="I80" s="113">
        <v>5000</v>
      </c>
      <c r="J80" s="114">
        <v>15264.51</v>
      </c>
      <c r="K80" s="113">
        <v>0</v>
      </c>
      <c r="L80" s="115">
        <f t="shared" si="18"/>
        <v>0.21504155866110672</v>
      </c>
      <c r="M80" s="116">
        <f t="shared" si="18"/>
        <v>0</v>
      </c>
      <c r="N80" s="115">
        <f t="shared" si="19"/>
        <v>0.21473904113443251</v>
      </c>
      <c r="O80" s="117">
        <f t="shared" si="19"/>
        <v>0</v>
      </c>
      <c r="Q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49"/>
    </row>
    <row r="81" spans="2:35" ht="15.75" x14ac:dyDescent="0.25">
      <c r="B81" s="107"/>
      <c r="C81" s="108"/>
      <c r="D81" s="109" t="s">
        <v>68</v>
      </c>
      <c r="E81" s="152" t="s">
        <v>101</v>
      </c>
      <c r="F81" s="111">
        <v>116080</v>
      </c>
      <c r="G81" s="112">
        <v>51000</v>
      </c>
      <c r="H81" s="111">
        <v>116280</v>
      </c>
      <c r="I81" s="113">
        <v>51000</v>
      </c>
      <c r="J81" s="114">
        <v>31283.98</v>
      </c>
      <c r="K81" s="113">
        <v>0</v>
      </c>
      <c r="L81" s="115">
        <f t="shared" si="18"/>
        <v>0.2695036181943487</v>
      </c>
      <c r="M81" s="116">
        <f t="shared" si="18"/>
        <v>0</v>
      </c>
      <c r="N81" s="115">
        <f t="shared" si="19"/>
        <v>0.26904007567939459</v>
      </c>
      <c r="O81" s="117">
        <f t="shared" si="19"/>
        <v>0</v>
      </c>
      <c r="Q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49"/>
    </row>
    <row r="82" spans="2:35" ht="15.75" x14ac:dyDescent="0.25">
      <c r="B82" s="107"/>
      <c r="C82" s="108"/>
      <c r="D82" s="109" t="s">
        <v>74</v>
      </c>
      <c r="E82" s="152" t="s">
        <v>102</v>
      </c>
      <c r="F82" s="111">
        <v>19110</v>
      </c>
      <c r="G82" s="112">
        <v>200</v>
      </c>
      <c r="H82" s="111">
        <v>19210</v>
      </c>
      <c r="I82" s="113">
        <v>200</v>
      </c>
      <c r="J82" s="114">
        <v>6113.49</v>
      </c>
      <c r="K82" s="113">
        <v>0</v>
      </c>
      <c r="L82" s="115">
        <f t="shared" si="18"/>
        <v>0.31991051805337517</v>
      </c>
      <c r="M82" s="116">
        <f t="shared" si="18"/>
        <v>0</v>
      </c>
      <c r="N82" s="115">
        <f t="shared" si="19"/>
        <v>0.31824518479958352</v>
      </c>
      <c r="O82" s="117">
        <f t="shared" si="19"/>
        <v>0</v>
      </c>
      <c r="Q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49"/>
    </row>
    <row r="83" spans="2:35" ht="15.75" x14ac:dyDescent="0.25">
      <c r="B83" s="107"/>
      <c r="C83" s="108"/>
      <c r="D83" s="109" t="s">
        <v>103</v>
      </c>
      <c r="E83" s="152" t="s">
        <v>104</v>
      </c>
      <c r="F83" s="111">
        <v>2828406</v>
      </c>
      <c r="G83" s="112">
        <v>3000</v>
      </c>
      <c r="H83" s="111">
        <v>2828606</v>
      </c>
      <c r="I83" s="113">
        <v>3000</v>
      </c>
      <c r="J83" s="114">
        <v>90092.65</v>
      </c>
      <c r="K83" s="113">
        <v>0</v>
      </c>
      <c r="L83" s="115">
        <f>J83/F83</f>
        <v>3.1852799774855514E-2</v>
      </c>
      <c r="M83" s="116">
        <f>K83/G83</f>
        <v>0</v>
      </c>
      <c r="N83" s="115">
        <f>J83/H83</f>
        <v>3.185054758421639E-2</v>
      </c>
      <c r="O83" s="117">
        <f>K83/I83</f>
        <v>0</v>
      </c>
      <c r="Q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49"/>
    </row>
    <row r="84" spans="2:35" ht="15.75" x14ac:dyDescent="0.25">
      <c r="B84" s="107"/>
      <c r="C84" s="108"/>
      <c r="D84" s="109" t="s">
        <v>105</v>
      </c>
      <c r="E84" s="152" t="s">
        <v>106</v>
      </c>
      <c r="F84" s="111">
        <v>130520</v>
      </c>
      <c r="G84" s="112">
        <v>2000</v>
      </c>
      <c r="H84" s="111">
        <v>130720</v>
      </c>
      <c r="I84" s="113">
        <v>2000</v>
      </c>
      <c r="J84" s="114">
        <v>27558.35</v>
      </c>
      <c r="K84" s="113">
        <v>0</v>
      </c>
      <c r="L84" s="115">
        <f t="shared" ref="L84:M91" si="21">J84/F84</f>
        <v>0.21114273674532638</v>
      </c>
      <c r="M84" s="116">
        <f t="shared" si="21"/>
        <v>0</v>
      </c>
      <c r="N84" s="115">
        <f t="shared" ref="N84:O91" si="22">J84/H84</f>
        <v>0.21081969094247244</v>
      </c>
      <c r="O84" s="117">
        <f t="shared" si="22"/>
        <v>0</v>
      </c>
      <c r="Q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49"/>
    </row>
    <row r="85" spans="2:35" ht="15.75" x14ac:dyDescent="0.25">
      <c r="B85" s="107"/>
      <c r="C85" s="108"/>
      <c r="D85" s="109" t="s">
        <v>107</v>
      </c>
      <c r="E85" s="152" t="s">
        <v>108</v>
      </c>
      <c r="F85" s="111">
        <v>397696</v>
      </c>
      <c r="G85" s="112">
        <v>40000</v>
      </c>
      <c r="H85" s="111">
        <v>398246</v>
      </c>
      <c r="I85" s="113">
        <v>40000</v>
      </c>
      <c r="J85" s="114">
        <v>92345</v>
      </c>
      <c r="K85" s="113">
        <v>0</v>
      </c>
      <c r="L85" s="115">
        <f t="shared" si="21"/>
        <v>0.23219997183778565</v>
      </c>
      <c r="M85" s="116">
        <f t="shared" si="21"/>
        <v>0</v>
      </c>
      <c r="N85" s="115">
        <f t="shared" si="22"/>
        <v>0.23187929068967422</v>
      </c>
      <c r="O85" s="117">
        <f t="shared" si="22"/>
        <v>0</v>
      </c>
      <c r="Q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49"/>
    </row>
    <row r="86" spans="2:35" ht="15.75" x14ac:dyDescent="0.25">
      <c r="B86" s="107"/>
      <c r="C86" s="108"/>
      <c r="D86" s="109" t="s">
        <v>109</v>
      </c>
      <c r="E86" s="152" t="s">
        <v>110</v>
      </c>
      <c r="F86" s="111">
        <v>9218040</v>
      </c>
      <c r="G86" s="112">
        <v>538287</v>
      </c>
      <c r="H86" s="111">
        <v>9226040</v>
      </c>
      <c r="I86" s="113">
        <v>538287</v>
      </c>
      <c r="J86" s="114">
        <v>2592203.27</v>
      </c>
      <c r="K86" s="113">
        <v>118213.68</v>
      </c>
      <c r="L86" s="115">
        <f t="shared" si="21"/>
        <v>0.28120980924361361</v>
      </c>
      <c r="M86" s="116">
        <f t="shared" si="21"/>
        <v>0.21961087672561291</v>
      </c>
      <c r="N86" s="115">
        <f t="shared" si="22"/>
        <v>0.28096596914819361</v>
      </c>
      <c r="O86" s="117">
        <f t="shared" si="22"/>
        <v>0.21961087672561291</v>
      </c>
      <c r="Q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49"/>
    </row>
    <row r="87" spans="2:35" ht="15.75" x14ac:dyDescent="0.25">
      <c r="B87" s="107"/>
      <c r="C87" s="108"/>
      <c r="D87" s="109" t="s">
        <v>111</v>
      </c>
      <c r="E87" s="152" t="s">
        <v>112</v>
      </c>
      <c r="F87" s="111">
        <v>248088</v>
      </c>
      <c r="G87" s="112">
        <v>6500</v>
      </c>
      <c r="H87" s="111">
        <v>248288</v>
      </c>
      <c r="I87" s="113">
        <v>6500</v>
      </c>
      <c r="J87" s="114">
        <v>67383.75</v>
      </c>
      <c r="K87" s="113">
        <v>0</v>
      </c>
      <c r="L87" s="115">
        <f t="shared" si="21"/>
        <v>0.27161229080003868</v>
      </c>
      <c r="M87" s="116">
        <f t="shared" si="21"/>
        <v>0</v>
      </c>
      <c r="N87" s="115">
        <f t="shared" si="22"/>
        <v>0.27139350270653434</v>
      </c>
      <c r="O87" s="117">
        <f t="shared" si="22"/>
        <v>0</v>
      </c>
      <c r="Q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49"/>
    </row>
    <row r="88" spans="2:35" ht="15.75" x14ac:dyDescent="0.25">
      <c r="B88" s="107"/>
      <c r="C88" s="108"/>
      <c r="D88" s="119" t="s">
        <v>22</v>
      </c>
      <c r="E88" s="71"/>
      <c r="F88" s="133">
        <f t="shared" ref="F88:K88" si="23">SUM(F79:F87)</f>
        <v>13679560</v>
      </c>
      <c r="G88" s="134">
        <f t="shared" si="23"/>
        <v>1284287</v>
      </c>
      <c r="H88" s="133">
        <f t="shared" si="23"/>
        <v>13689960</v>
      </c>
      <c r="I88" s="135">
        <f t="shared" si="23"/>
        <v>1284287</v>
      </c>
      <c r="J88" s="4">
        <f t="shared" si="23"/>
        <v>3072751.07</v>
      </c>
      <c r="K88" s="135">
        <f t="shared" si="23"/>
        <v>118399.67999999999</v>
      </c>
      <c r="L88" s="75">
        <f>J88/F88</f>
        <v>0.22462353102000354</v>
      </c>
      <c r="M88" s="76">
        <f>K88/G88</f>
        <v>9.2190982233721894E-2</v>
      </c>
      <c r="N88" s="75">
        <f>J88/H88</f>
        <v>0.22445288883239978</v>
      </c>
      <c r="O88" s="77">
        <f>K88/I88</f>
        <v>9.2190982233721894E-2</v>
      </c>
      <c r="Q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49"/>
    </row>
    <row r="89" spans="2:35" ht="15.75" x14ac:dyDescent="0.25">
      <c r="B89" s="107"/>
      <c r="C89" s="108"/>
      <c r="D89" s="78" t="s">
        <v>17</v>
      </c>
      <c r="E89" s="78"/>
      <c r="F89" s="124">
        <f>F88+G88</f>
        <v>14963847</v>
      </c>
      <c r="G89" s="131"/>
      <c r="H89" s="124">
        <f>H88+I88</f>
        <v>14974247</v>
      </c>
      <c r="I89" s="125"/>
      <c r="J89" s="131">
        <f>J88+K88</f>
        <v>3191150.75</v>
      </c>
      <c r="K89" s="125"/>
      <c r="L89" s="82">
        <f>J89/F89</f>
        <v>0.21325737626159905</v>
      </c>
      <c r="M89" s="83"/>
      <c r="N89" s="82">
        <f>J89/H89</f>
        <v>0.21310926352423598</v>
      </c>
      <c r="O89" s="84"/>
      <c r="Q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49"/>
    </row>
    <row r="90" spans="2:35" ht="15.75" x14ac:dyDescent="0.25">
      <c r="B90" s="99">
        <v>15</v>
      </c>
      <c r="C90" s="100" t="s">
        <v>113</v>
      </c>
      <c r="D90" s="63" t="s">
        <v>19</v>
      </c>
      <c r="E90" s="10" t="s">
        <v>20</v>
      </c>
      <c r="F90" s="101">
        <v>354490</v>
      </c>
      <c r="G90" s="102">
        <v>59940</v>
      </c>
      <c r="H90" s="101">
        <v>355790</v>
      </c>
      <c r="I90" s="103">
        <v>59940</v>
      </c>
      <c r="J90" s="104">
        <v>77950.98</v>
      </c>
      <c r="K90" s="103">
        <v>0</v>
      </c>
      <c r="L90" s="68">
        <f t="shared" si="21"/>
        <v>0.21989613247200201</v>
      </c>
      <c r="M90" s="69">
        <f t="shared" si="21"/>
        <v>0</v>
      </c>
      <c r="N90" s="68">
        <f t="shared" si="22"/>
        <v>0.2190926670226819</v>
      </c>
      <c r="O90" s="70">
        <f t="shared" si="22"/>
        <v>0</v>
      </c>
      <c r="Q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49"/>
    </row>
    <row r="91" spans="2:35" ht="15.75" x14ac:dyDescent="0.25">
      <c r="B91" s="107"/>
      <c r="C91" s="108"/>
      <c r="D91" s="109" t="s">
        <v>15</v>
      </c>
      <c r="E91" s="152" t="s">
        <v>114</v>
      </c>
      <c r="F91" s="111">
        <v>2943230</v>
      </c>
      <c r="G91" s="112">
        <v>0</v>
      </c>
      <c r="H91" s="111">
        <v>2943230</v>
      </c>
      <c r="I91" s="113">
        <v>0</v>
      </c>
      <c r="J91" s="114">
        <v>352055.02</v>
      </c>
      <c r="K91" s="113">
        <v>0</v>
      </c>
      <c r="L91" s="115">
        <f t="shared" si="21"/>
        <v>0.11961519147331334</v>
      </c>
      <c r="M91" s="116"/>
      <c r="N91" s="115">
        <f t="shared" si="22"/>
        <v>0.11961519147331334</v>
      </c>
      <c r="O91" s="117"/>
      <c r="Q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49"/>
    </row>
    <row r="92" spans="2:35" ht="15.75" x14ac:dyDescent="0.25">
      <c r="B92" s="107"/>
      <c r="C92" s="108"/>
      <c r="D92" s="109" t="s">
        <v>68</v>
      </c>
      <c r="E92" s="152" t="s">
        <v>115</v>
      </c>
      <c r="F92" s="111">
        <v>332580</v>
      </c>
      <c r="G92" s="112">
        <v>0</v>
      </c>
      <c r="H92" s="111">
        <v>332580</v>
      </c>
      <c r="I92" s="113">
        <v>0</v>
      </c>
      <c r="J92" s="114">
        <v>118845.68</v>
      </c>
      <c r="K92" s="113">
        <v>0</v>
      </c>
      <c r="L92" s="115">
        <f>J92/F92</f>
        <v>0.35734463888387752</v>
      </c>
      <c r="M92" s="116"/>
      <c r="N92" s="115">
        <f>J92/H92</f>
        <v>0.35734463888387752</v>
      </c>
      <c r="O92" s="117"/>
      <c r="Q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49"/>
    </row>
    <row r="93" spans="2:35" ht="15.75" x14ac:dyDescent="0.25">
      <c r="B93" s="107"/>
      <c r="C93" s="108"/>
      <c r="D93" s="71" t="s">
        <v>22</v>
      </c>
      <c r="E93" s="71"/>
      <c r="F93" s="136">
        <f t="shared" ref="F93:K93" si="24">SUM(F90:F92)</f>
        <v>3630300</v>
      </c>
      <c r="G93" s="134">
        <f t="shared" si="24"/>
        <v>59940</v>
      </c>
      <c r="H93" s="136">
        <f t="shared" si="24"/>
        <v>3631600</v>
      </c>
      <c r="I93" s="135">
        <f t="shared" si="24"/>
        <v>59940</v>
      </c>
      <c r="J93" s="137">
        <f t="shared" si="24"/>
        <v>548851.67999999993</v>
      </c>
      <c r="K93" s="135">
        <f t="shared" si="24"/>
        <v>0</v>
      </c>
      <c r="L93" s="75">
        <f>J93/F93</f>
        <v>0.15118631518056358</v>
      </c>
      <c r="M93" s="76">
        <f>K93/G93</f>
        <v>0</v>
      </c>
      <c r="N93" s="75">
        <f>J93/H93</f>
        <v>0.15113219517568013</v>
      </c>
      <c r="O93" s="77">
        <f>K93/I93</f>
        <v>0</v>
      </c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49"/>
    </row>
    <row r="94" spans="2:35" ht="15.75" x14ac:dyDescent="0.25">
      <c r="B94" s="122"/>
      <c r="C94" s="30"/>
      <c r="D94" s="78" t="s">
        <v>17</v>
      </c>
      <c r="E94" s="78"/>
      <c r="F94" s="153">
        <f>F93+G93</f>
        <v>3690240</v>
      </c>
      <c r="G94" s="154"/>
      <c r="H94" s="124">
        <f>H93+I93</f>
        <v>3691540</v>
      </c>
      <c r="I94" s="125"/>
      <c r="J94" s="54">
        <f>J93+K93</f>
        <v>548851.67999999993</v>
      </c>
      <c r="K94" s="55"/>
      <c r="L94" s="82">
        <f>J94/F94</f>
        <v>0.14873061914672214</v>
      </c>
      <c r="M94" s="83"/>
      <c r="N94" s="82">
        <f>J94/H94</f>
        <v>0.14867824268462482</v>
      </c>
      <c r="O94" s="84"/>
      <c r="T94" s="1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49"/>
    </row>
    <row r="95" spans="2:35" ht="15.75" x14ac:dyDescent="0.25">
      <c r="B95" s="107">
        <v>16</v>
      </c>
      <c r="C95" s="108" t="s">
        <v>116</v>
      </c>
      <c r="D95" s="63" t="s">
        <v>19</v>
      </c>
      <c r="E95" s="10" t="s">
        <v>20</v>
      </c>
      <c r="F95" s="87">
        <v>1698495</v>
      </c>
      <c r="G95" s="102">
        <v>127984</v>
      </c>
      <c r="H95" s="87">
        <v>1702136.88</v>
      </c>
      <c r="I95" s="103">
        <v>127984</v>
      </c>
      <c r="J95" s="16">
        <v>484179.21</v>
      </c>
      <c r="K95" s="103">
        <v>33587.760000000002</v>
      </c>
      <c r="L95" s="68">
        <f t="shared" ref="L95:M100" si="25">J95/F95</f>
        <v>0.28506366518594406</v>
      </c>
      <c r="M95" s="69">
        <f t="shared" si="25"/>
        <v>0.26243717964745594</v>
      </c>
      <c r="N95" s="68">
        <f t="shared" ref="N95:O100" si="26">J95/H95</f>
        <v>0.28445374498906345</v>
      </c>
      <c r="O95" s="70">
        <f t="shared" si="26"/>
        <v>0.26243717964745594</v>
      </c>
      <c r="T95" s="1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49"/>
    </row>
    <row r="96" spans="2:35" ht="26.25" customHeight="1" x14ac:dyDescent="0.25">
      <c r="B96" s="107"/>
      <c r="C96" s="108"/>
      <c r="D96" s="109" t="s">
        <v>74</v>
      </c>
      <c r="E96" s="155" t="s">
        <v>117</v>
      </c>
      <c r="F96" s="65">
        <v>695977</v>
      </c>
      <c r="G96" s="112">
        <v>5000</v>
      </c>
      <c r="H96" s="65">
        <v>698287</v>
      </c>
      <c r="I96" s="113">
        <v>5000</v>
      </c>
      <c r="J96" s="66">
        <v>212056.41</v>
      </c>
      <c r="K96" s="113">
        <v>0</v>
      </c>
      <c r="L96" s="115">
        <f t="shared" si="25"/>
        <v>0.30468881873969972</v>
      </c>
      <c r="M96" s="116">
        <f t="shared" si="25"/>
        <v>0</v>
      </c>
      <c r="N96" s="115">
        <f t="shared" si="26"/>
        <v>0.30368087906548452</v>
      </c>
      <c r="O96" s="117">
        <f t="shared" si="26"/>
        <v>0</v>
      </c>
      <c r="T96" s="1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49"/>
    </row>
    <row r="97" spans="2:35" ht="15.75" x14ac:dyDescent="0.25">
      <c r="B97" s="107"/>
      <c r="C97" s="108"/>
      <c r="D97" s="109" t="s">
        <v>118</v>
      </c>
      <c r="E97" s="152" t="s">
        <v>119</v>
      </c>
      <c r="F97" s="65">
        <v>656842</v>
      </c>
      <c r="G97" s="112">
        <v>130000</v>
      </c>
      <c r="H97" s="65">
        <v>658042</v>
      </c>
      <c r="I97" s="113">
        <v>130000</v>
      </c>
      <c r="J97" s="66">
        <v>249738.74</v>
      </c>
      <c r="K97" s="113">
        <v>56933.95</v>
      </c>
      <c r="L97" s="115">
        <f t="shared" si="25"/>
        <v>0.38021128368770568</v>
      </c>
      <c r="M97" s="116">
        <f t="shared" si="25"/>
        <v>0.43795346153846154</v>
      </c>
      <c r="N97" s="115">
        <f t="shared" si="26"/>
        <v>0.37951793350576407</v>
      </c>
      <c r="O97" s="117">
        <f t="shared" si="26"/>
        <v>0.43795346153846154</v>
      </c>
      <c r="T97" s="1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49"/>
    </row>
    <row r="98" spans="2:35" ht="15.75" x14ac:dyDescent="0.25">
      <c r="B98" s="107"/>
      <c r="C98" s="108"/>
      <c r="D98" s="109" t="s">
        <v>120</v>
      </c>
      <c r="E98" s="152" t="s">
        <v>121</v>
      </c>
      <c r="F98" s="65">
        <v>25116332</v>
      </c>
      <c r="G98" s="112">
        <v>4500751</v>
      </c>
      <c r="H98" s="65">
        <v>25145232</v>
      </c>
      <c r="I98" s="113">
        <v>4500751</v>
      </c>
      <c r="J98" s="66">
        <v>7710938.21</v>
      </c>
      <c r="K98" s="113">
        <v>874886</v>
      </c>
      <c r="L98" s="115">
        <f t="shared" si="25"/>
        <v>0.30700892988673667</v>
      </c>
      <c r="M98" s="116">
        <f t="shared" si="25"/>
        <v>0.19438667013571734</v>
      </c>
      <c r="N98" s="115">
        <f t="shared" si="26"/>
        <v>0.30665607738278178</v>
      </c>
      <c r="O98" s="117">
        <f t="shared" si="26"/>
        <v>0.19438667013571734</v>
      </c>
      <c r="T98" s="1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49"/>
    </row>
    <row r="99" spans="2:35" ht="15.75" x14ac:dyDescent="0.25">
      <c r="B99" s="107"/>
      <c r="C99" s="108"/>
      <c r="D99" s="109" t="s">
        <v>122</v>
      </c>
      <c r="E99" s="152" t="s">
        <v>123</v>
      </c>
      <c r="F99" s="65">
        <v>2668900</v>
      </c>
      <c r="G99" s="112">
        <v>100000</v>
      </c>
      <c r="H99" s="65">
        <v>2670900</v>
      </c>
      <c r="I99" s="113">
        <v>100000</v>
      </c>
      <c r="J99" s="66">
        <v>773268.86</v>
      </c>
      <c r="K99" s="113">
        <v>0</v>
      </c>
      <c r="L99" s="115">
        <f t="shared" si="25"/>
        <v>0.28973317096931317</v>
      </c>
      <c r="M99" s="116">
        <f t="shared" si="25"/>
        <v>0</v>
      </c>
      <c r="N99" s="115">
        <f t="shared" si="26"/>
        <v>0.28951621550788126</v>
      </c>
      <c r="O99" s="117">
        <f t="shared" si="26"/>
        <v>0</v>
      </c>
      <c r="Q99" s="16"/>
      <c r="T99" s="1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49"/>
    </row>
    <row r="100" spans="2:35" ht="15.75" x14ac:dyDescent="0.25">
      <c r="B100" s="107"/>
      <c r="C100" s="108"/>
      <c r="D100" s="71" t="s">
        <v>22</v>
      </c>
      <c r="E100" s="71"/>
      <c r="F100" s="133">
        <f t="shared" ref="F100:K100" si="27">SUM(F95:F99)</f>
        <v>30836546</v>
      </c>
      <c r="G100" s="134">
        <f t="shared" si="27"/>
        <v>4863735</v>
      </c>
      <c r="H100" s="133">
        <f t="shared" si="27"/>
        <v>30874597.879999999</v>
      </c>
      <c r="I100" s="135">
        <f t="shared" si="27"/>
        <v>4863735</v>
      </c>
      <c r="J100" s="4">
        <f t="shared" si="27"/>
        <v>9430181.4299999997</v>
      </c>
      <c r="K100" s="135">
        <f t="shared" si="27"/>
        <v>965407.71</v>
      </c>
      <c r="L100" s="75">
        <f t="shared" si="25"/>
        <v>0.30581185811147588</v>
      </c>
      <c r="M100" s="76">
        <f t="shared" si="25"/>
        <v>0.19849101770552877</v>
      </c>
      <c r="N100" s="75">
        <f t="shared" si="26"/>
        <v>0.30543495551430966</v>
      </c>
      <c r="O100" s="77">
        <f t="shared" si="26"/>
        <v>0.19849101770552877</v>
      </c>
      <c r="P100" s="16"/>
      <c r="Q100" s="16"/>
      <c r="T100" s="1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49"/>
    </row>
    <row r="101" spans="2:35" ht="15.75" x14ac:dyDescent="0.25">
      <c r="B101" s="107"/>
      <c r="C101" s="108"/>
      <c r="D101" s="78" t="s">
        <v>17</v>
      </c>
      <c r="E101" s="78"/>
      <c r="F101" s="124">
        <f>F100+G100</f>
        <v>35700281</v>
      </c>
      <c r="G101" s="131"/>
      <c r="H101" s="124">
        <f>H100+I100</f>
        <v>35738332.879999995</v>
      </c>
      <c r="I101" s="125"/>
      <c r="J101" s="131">
        <f>J100+K100</f>
        <v>10395589.140000001</v>
      </c>
      <c r="K101" s="125"/>
      <c r="L101" s="82">
        <f>J101/F101</f>
        <v>0.29119068110416274</v>
      </c>
      <c r="M101" s="83"/>
      <c r="N101" s="82">
        <f>J101/H101</f>
        <v>0.29088063998132424</v>
      </c>
      <c r="O101" s="84"/>
      <c r="P101" s="16"/>
      <c r="Q101" s="16"/>
      <c r="T101" s="1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49"/>
    </row>
    <row r="102" spans="2:35" ht="15.75" x14ac:dyDescent="0.25">
      <c r="B102" s="99">
        <v>17</v>
      </c>
      <c r="C102" s="100" t="s">
        <v>124</v>
      </c>
      <c r="D102" s="150" t="s">
        <v>19</v>
      </c>
      <c r="E102" s="156" t="s">
        <v>20</v>
      </c>
      <c r="F102" s="101">
        <v>1436200</v>
      </c>
      <c r="G102" s="102">
        <v>80000</v>
      </c>
      <c r="H102" s="101">
        <v>1436200</v>
      </c>
      <c r="I102" s="103">
        <v>80000</v>
      </c>
      <c r="J102" s="104">
        <v>568044</v>
      </c>
      <c r="K102" s="103">
        <v>0</v>
      </c>
      <c r="L102" s="68">
        <f t="shared" ref="L102:M104" si="28">J102/F102</f>
        <v>0.39551872998189669</v>
      </c>
      <c r="M102" s="69">
        <f t="shared" si="28"/>
        <v>0</v>
      </c>
      <c r="N102" s="68">
        <f t="shared" ref="N102:O104" si="29">J102/H102</f>
        <v>0.39551872998189669</v>
      </c>
      <c r="O102" s="70">
        <f t="shared" si="29"/>
        <v>0</v>
      </c>
      <c r="P102" s="16"/>
      <c r="Q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49"/>
    </row>
    <row r="103" spans="2:35" ht="15.75" x14ac:dyDescent="0.25">
      <c r="B103" s="107"/>
      <c r="C103" s="108"/>
      <c r="D103" s="109" t="s">
        <v>125</v>
      </c>
      <c r="E103" s="152" t="s">
        <v>126</v>
      </c>
      <c r="F103" s="111">
        <v>9730374</v>
      </c>
      <c r="G103" s="112">
        <v>21661500</v>
      </c>
      <c r="H103" s="111">
        <v>9730374</v>
      </c>
      <c r="I103" s="113">
        <v>21661500</v>
      </c>
      <c r="J103" s="114">
        <v>3231661.52</v>
      </c>
      <c r="K103" s="113">
        <v>3794642.71</v>
      </c>
      <c r="L103" s="115">
        <f t="shared" si="28"/>
        <v>0.33212099761016378</v>
      </c>
      <c r="M103" s="116">
        <f t="shared" si="28"/>
        <v>0.17517912933084043</v>
      </c>
      <c r="N103" s="115">
        <f t="shared" si="29"/>
        <v>0.33212099761016378</v>
      </c>
      <c r="O103" s="117">
        <f t="shared" si="29"/>
        <v>0.17517912933084043</v>
      </c>
      <c r="P103" s="16"/>
      <c r="Q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49"/>
    </row>
    <row r="104" spans="2:35" ht="15.75" x14ac:dyDescent="0.25">
      <c r="B104" s="107"/>
      <c r="C104" s="108"/>
      <c r="D104" s="109" t="s">
        <v>127</v>
      </c>
      <c r="E104" s="152" t="s">
        <v>128</v>
      </c>
      <c r="F104" s="111">
        <v>8891036</v>
      </c>
      <c r="G104" s="112">
        <v>2265500</v>
      </c>
      <c r="H104" s="111">
        <v>8891036</v>
      </c>
      <c r="I104" s="113">
        <v>2265500</v>
      </c>
      <c r="J104" s="114">
        <v>2445295</v>
      </c>
      <c r="K104" s="113">
        <v>37980.089999999997</v>
      </c>
      <c r="L104" s="115">
        <f t="shared" si="28"/>
        <v>0.27502925418365193</v>
      </c>
      <c r="M104" s="116">
        <f t="shared" si="28"/>
        <v>1.6764550871772234E-2</v>
      </c>
      <c r="N104" s="115">
        <f t="shared" si="29"/>
        <v>0.27502925418365193</v>
      </c>
      <c r="O104" s="117">
        <f t="shared" si="29"/>
        <v>1.6764550871772234E-2</v>
      </c>
      <c r="P104" s="16"/>
      <c r="Q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49"/>
    </row>
    <row r="105" spans="2:35" ht="15.75" x14ac:dyDescent="0.25">
      <c r="B105" s="107"/>
      <c r="C105" s="108"/>
      <c r="D105" s="109" t="s">
        <v>129</v>
      </c>
      <c r="E105" s="152" t="s">
        <v>130</v>
      </c>
      <c r="F105" s="111">
        <v>1634800</v>
      </c>
      <c r="G105" s="112">
        <v>500000</v>
      </c>
      <c r="H105" s="111">
        <v>1634800</v>
      </c>
      <c r="I105" s="113">
        <v>500000</v>
      </c>
      <c r="J105" s="114">
        <v>452043.04</v>
      </c>
      <c r="K105" s="113">
        <v>2456.16</v>
      </c>
      <c r="L105" s="115">
        <f>J105/F105</f>
        <v>0.27651274773672618</v>
      </c>
      <c r="M105" s="116">
        <f>K105/G105</f>
        <v>4.9123199999999995E-3</v>
      </c>
      <c r="N105" s="115">
        <f>J105/H105</f>
        <v>0.27651274773672618</v>
      </c>
      <c r="O105" s="117">
        <f>K105/I105</f>
        <v>4.9123199999999995E-3</v>
      </c>
      <c r="P105" s="16"/>
      <c r="Q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49"/>
    </row>
    <row r="106" spans="2:35" ht="15.75" x14ac:dyDescent="0.25">
      <c r="B106" s="107"/>
      <c r="C106" s="108"/>
      <c r="D106" s="109" t="s">
        <v>131</v>
      </c>
      <c r="E106" s="152" t="s">
        <v>132</v>
      </c>
      <c r="F106" s="111">
        <v>900900</v>
      </c>
      <c r="G106" s="112">
        <v>857000</v>
      </c>
      <c r="H106" s="111">
        <v>900900</v>
      </c>
      <c r="I106" s="113">
        <v>857000</v>
      </c>
      <c r="J106" s="114">
        <v>236627.07</v>
      </c>
      <c r="K106" s="113">
        <v>12239.48</v>
      </c>
      <c r="L106" s="115">
        <f>J106/F106</f>
        <v>0.26265631035631037</v>
      </c>
      <c r="M106" s="116">
        <f>K106/G106</f>
        <v>1.4281773628938156E-2</v>
      </c>
      <c r="N106" s="115">
        <f>J106/H106</f>
        <v>0.26265631035631037</v>
      </c>
      <c r="O106" s="117">
        <f>K106/I106</f>
        <v>1.4281773628938156E-2</v>
      </c>
      <c r="P106" s="16"/>
      <c r="Q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49"/>
    </row>
    <row r="107" spans="2:35" ht="15.75" x14ac:dyDescent="0.25">
      <c r="B107" s="107"/>
      <c r="C107" s="108"/>
      <c r="D107" s="147">
        <v>10270</v>
      </c>
      <c r="E107" s="152" t="s">
        <v>133</v>
      </c>
      <c r="F107" s="111">
        <v>5200000</v>
      </c>
      <c r="G107" s="112">
        <v>0</v>
      </c>
      <c r="H107" s="111">
        <v>5200000</v>
      </c>
      <c r="I107" s="113">
        <v>0</v>
      </c>
      <c r="J107" s="114">
        <v>2000000</v>
      </c>
      <c r="K107" s="113">
        <v>0</v>
      </c>
      <c r="L107" s="115">
        <f t="shared" ref="L107:L120" si="30">J107/F107</f>
        <v>0.38461538461538464</v>
      </c>
      <c r="M107" s="116"/>
      <c r="N107" s="115">
        <f t="shared" ref="N107:N120" si="31">J107/H107</f>
        <v>0.38461538461538464</v>
      </c>
      <c r="O107" s="117"/>
      <c r="P107" s="16"/>
      <c r="Q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49"/>
    </row>
    <row r="108" spans="2:35" ht="15.75" x14ac:dyDescent="0.25">
      <c r="B108" s="107"/>
      <c r="C108" s="108"/>
      <c r="D108" s="147">
        <v>10910</v>
      </c>
      <c r="E108" s="152" t="s">
        <v>134</v>
      </c>
      <c r="F108" s="111">
        <v>1259200</v>
      </c>
      <c r="G108" s="112">
        <v>4532050</v>
      </c>
      <c r="H108" s="111">
        <v>1259200</v>
      </c>
      <c r="I108" s="113">
        <v>4532050</v>
      </c>
      <c r="J108" s="114">
        <v>110283.53</v>
      </c>
      <c r="K108" s="113">
        <v>19694.72</v>
      </c>
      <c r="L108" s="115">
        <f t="shared" si="30"/>
        <v>8.7582218869123249E-2</v>
      </c>
      <c r="M108" s="116">
        <f>K108/G108</f>
        <v>4.3456537328581991E-3</v>
      </c>
      <c r="N108" s="115">
        <f t="shared" si="31"/>
        <v>8.7582218869123249E-2</v>
      </c>
      <c r="O108" s="117">
        <f>K108/I108</f>
        <v>4.3456537328581991E-3</v>
      </c>
      <c r="P108" s="16"/>
      <c r="Q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49"/>
    </row>
    <row r="109" spans="2:35" ht="15.75" x14ac:dyDescent="0.25">
      <c r="B109" s="107"/>
      <c r="C109" s="108"/>
      <c r="D109" s="119" t="s">
        <v>22</v>
      </c>
      <c r="E109" s="71"/>
      <c r="F109" s="133">
        <f t="shared" ref="F109:K109" si="32">SUM(F102:F108)</f>
        <v>29052510</v>
      </c>
      <c r="G109" s="134">
        <f t="shared" si="32"/>
        <v>29896050</v>
      </c>
      <c r="H109" s="133">
        <f t="shared" si="32"/>
        <v>29052510</v>
      </c>
      <c r="I109" s="135">
        <f t="shared" si="32"/>
        <v>29896050</v>
      </c>
      <c r="J109" s="4">
        <f t="shared" si="32"/>
        <v>9043954.1599999983</v>
      </c>
      <c r="K109" s="135">
        <f t="shared" si="32"/>
        <v>3867013.16</v>
      </c>
      <c r="L109" s="75">
        <f t="shared" si="30"/>
        <v>0.31129682633273331</v>
      </c>
      <c r="M109" s="76">
        <f>K109/G109</f>
        <v>0.12934863167542202</v>
      </c>
      <c r="N109" s="75">
        <f t="shared" si="31"/>
        <v>0.31129682633273331</v>
      </c>
      <c r="O109" s="77">
        <f>K109/I109</f>
        <v>0.12934863167542202</v>
      </c>
      <c r="P109" s="16"/>
      <c r="Q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49"/>
    </row>
    <row r="110" spans="2:35" ht="15.75" x14ac:dyDescent="0.25">
      <c r="B110" s="122"/>
      <c r="C110" s="30"/>
      <c r="D110" s="151" t="s">
        <v>17</v>
      </c>
      <c r="E110" s="78"/>
      <c r="F110" s="124">
        <f>F109+G109</f>
        <v>58948560</v>
      </c>
      <c r="G110" s="131"/>
      <c r="H110" s="124">
        <f>H109+I109</f>
        <v>58948560</v>
      </c>
      <c r="I110" s="125"/>
      <c r="J110" s="131">
        <f>J109+K109</f>
        <v>12910967.319999998</v>
      </c>
      <c r="K110" s="125"/>
      <c r="L110" s="82">
        <f t="shared" si="30"/>
        <v>0.21902091111301106</v>
      </c>
      <c r="M110" s="83"/>
      <c r="N110" s="82">
        <f t="shared" si="31"/>
        <v>0.21902091111301106</v>
      </c>
      <c r="O110" s="84"/>
      <c r="P110" s="16"/>
      <c r="Q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49"/>
    </row>
    <row r="111" spans="2:35" ht="15.75" x14ac:dyDescent="0.25">
      <c r="B111" s="38">
        <v>18</v>
      </c>
      <c r="C111" s="39" t="s">
        <v>135</v>
      </c>
      <c r="D111" s="63" t="s">
        <v>136</v>
      </c>
      <c r="E111" s="10" t="s">
        <v>137</v>
      </c>
      <c r="F111" s="87">
        <v>2796100</v>
      </c>
      <c r="G111" s="16">
        <v>200000</v>
      </c>
      <c r="H111" s="87">
        <v>2804100</v>
      </c>
      <c r="I111" s="90">
        <v>200000</v>
      </c>
      <c r="J111" s="16">
        <v>800664.7</v>
      </c>
      <c r="K111" s="90">
        <v>2010.36</v>
      </c>
      <c r="L111" s="68">
        <f t="shared" si="30"/>
        <v>0.28635052394406491</v>
      </c>
      <c r="M111" s="69">
        <f>K111/G111</f>
        <v>1.00518E-2</v>
      </c>
      <c r="N111" s="68">
        <f t="shared" si="31"/>
        <v>0.28553357583538391</v>
      </c>
      <c r="O111" s="70">
        <f>K111/I111</f>
        <v>1.00518E-2</v>
      </c>
      <c r="P111" s="16"/>
      <c r="Q111" s="16"/>
      <c r="R111" s="48"/>
      <c r="S111" s="1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49"/>
    </row>
    <row r="112" spans="2:35" ht="15.75" x14ac:dyDescent="0.25">
      <c r="B112" s="50"/>
      <c r="C112" s="51"/>
      <c r="D112" s="78" t="s">
        <v>17</v>
      </c>
      <c r="E112" s="78"/>
      <c r="F112" s="124">
        <f>F111+G111</f>
        <v>2996100</v>
      </c>
      <c r="G112" s="131"/>
      <c r="H112" s="124">
        <f>H111+I111</f>
        <v>3004100</v>
      </c>
      <c r="I112" s="125"/>
      <c r="J112" s="131">
        <f>J111+K111</f>
        <v>802675.05999999994</v>
      </c>
      <c r="K112" s="125"/>
      <c r="L112" s="82">
        <f t="shared" si="30"/>
        <v>0.26790663195487463</v>
      </c>
      <c r="M112" s="83"/>
      <c r="N112" s="82">
        <f t="shared" si="31"/>
        <v>0.26719318930794578</v>
      </c>
      <c r="O112" s="84"/>
      <c r="P112" s="16"/>
      <c r="Q112" s="16"/>
      <c r="R112" s="48"/>
      <c r="S112" s="1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49"/>
    </row>
    <row r="113" spans="2:35" ht="15.75" x14ac:dyDescent="0.25">
      <c r="B113" s="99">
        <v>19</v>
      </c>
      <c r="C113" s="100" t="s">
        <v>138</v>
      </c>
      <c r="D113" s="63" t="s">
        <v>139</v>
      </c>
      <c r="E113" s="10" t="s">
        <v>140</v>
      </c>
      <c r="F113" s="101">
        <v>319000</v>
      </c>
      <c r="G113" s="102">
        <v>0</v>
      </c>
      <c r="H113" s="101">
        <v>319000</v>
      </c>
      <c r="I113" s="103">
        <v>0</v>
      </c>
      <c r="J113" s="104">
        <v>191700</v>
      </c>
      <c r="K113" s="103">
        <v>0</v>
      </c>
      <c r="L113" s="68">
        <f t="shared" si="30"/>
        <v>0.6009404388714733</v>
      </c>
      <c r="M113" s="69"/>
      <c r="N113" s="68">
        <f t="shared" si="31"/>
        <v>0.6009404388714733</v>
      </c>
      <c r="O113" s="70"/>
      <c r="P113" s="16"/>
      <c r="Q113" s="16"/>
      <c r="R113" s="48"/>
      <c r="S113" s="1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49"/>
    </row>
    <row r="114" spans="2:35" ht="27" customHeight="1" x14ac:dyDescent="0.25">
      <c r="B114" s="107"/>
      <c r="C114" s="108"/>
      <c r="D114" s="109" t="s">
        <v>141</v>
      </c>
      <c r="E114" s="155" t="s">
        <v>142</v>
      </c>
      <c r="F114" s="111">
        <v>126000</v>
      </c>
      <c r="G114" s="112">
        <v>0</v>
      </c>
      <c r="H114" s="111">
        <v>126000</v>
      </c>
      <c r="I114" s="113">
        <v>0</v>
      </c>
      <c r="J114" s="114">
        <v>0</v>
      </c>
      <c r="K114" s="113">
        <v>0</v>
      </c>
      <c r="L114" s="115">
        <f t="shared" si="30"/>
        <v>0</v>
      </c>
      <c r="M114" s="116"/>
      <c r="N114" s="115">
        <f t="shared" si="31"/>
        <v>0</v>
      </c>
      <c r="O114" s="117"/>
      <c r="P114" s="16"/>
      <c r="Q114" s="16"/>
      <c r="R114" s="48"/>
      <c r="S114" s="1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49"/>
    </row>
    <row r="115" spans="2:35" ht="15.75" x14ac:dyDescent="0.25">
      <c r="B115" s="107"/>
      <c r="C115" s="108"/>
      <c r="D115" s="109" t="s">
        <v>143</v>
      </c>
      <c r="E115" s="152" t="s">
        <v>144</v>
      </c>
      <c r="F115" s="111">
        <v>195000</v>
      </c>
      <c r="G115" s="112">
        <v>0</v>
      </c>
      <c r="H115" s="111">
        <v>195000</v>
      </c>
      <c r="I115" s="113">
        <v>0</v>
      </c>
      <c r="J115" s="114">
        <v>62700</v>
      </c>
      <c r="K115" s="113">
        <v>0</v>
      </c>
      <c r="L115" s="115">
        <f t="shared" si="30"/>
        <v>0.32153846153846155</v>
      </c>
      <c r="M115" s="116"/>
      <c r="N115" s="115">
        <f t="shared" si="31"/>
        <v>0.32153846153846155</v>
      </c>
      <c r="O115" s="117"/>
      <c r="Q115" s="16"/>
      <c r="R115" s="48"/>
      <c r="S115" s="1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49"/>
    </row>
    <row r="116" spans="2:35" ht="15.75" x14ac:dyDescent="0.25">
      <c r="B116" s="107"/>
      <c r="C116" s="108"/>
      <c r="D116" s="109" t="s">
        <v>145</v>
      </c>
      <c r="E116" s="152" t="s">
        <v>146</v>
      </c>
      <c r="F116" s="111">
        <v>200000</v>
      </c>
      <c r="G116" s="112">
        <v>50000</v>
      </c>
      <c r="H116" s="111">
        <v>200000</v>
      </c>
      <c r="I116" s="113">
        <v>50000</v>
      </c>
      <c r="J116" s="114">
        <v>75600</v>
      </c>
      <c r="K116" s="113">
        <v>0</v>
      </c>
      <c r="L116" s="115">
        <f t="shared" si="30"/>
        <v>0.378</v>
      </c>
      <c r="M116" s="116">
        <f>K116/G116</f>
        <v>0</v>
      </c>
      <c r="N116" s="115">
        <f t="shared" si="31"/>
        <v>0.378</v>
      </c>
      <c r="O116" s="117">
        <f>K116/I116</f>
        <v>0</v>
      </c>
      <c r="R116" s="48"/>
      <c r="S116" s="1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49"/>
    </row>
    <row r="117" spans="2:35" ht="15.75" x14ac:dyDescent="0.25">
      <c r="B117" s="107"/>
      <c r="C117" s="108"/>
      <c r="D117" s="71" t="s">
        <v>22</v>
      </c>
      <c r="E117" s="71"/>
      <c r="F117" s="133">
        <f t="shared" ref="F117:K117" si="33">SUM(F113:F116)</f>
        <v>840000</v>
      </c>
      <c r="G117" s="134">
        <f t="shared" si="33"/>
        <v>50000</v>
      </c>
      <c r="H117" s="133">
        <f t="shared" si="33"/>
        <v>840000</v>
      </c>
      <c r="I117" s="135">
        <f t="shared" si="33"/>
        <v>50000</v>
      </c>
      <c r="J117" s="4">
        <f t="shared" si="33"/>
        <v>330000</v>
      </c>
      <c r="K117" s="135">
        <f t="shared" si="33"/>
        <v>0</v>
      </c>
      <c r="L117" s="75">
        <f t="shared" si="30"/>
        <v>0.39285714285714285</v>
      </c>
      <c r="M117" s="76">
        <f>K117/G117</f>
        <v>0</v>
      </c>
      <c r="N117" s="75">
        <f t="shared" si="31"/>
        <v>0.39285714285714285</v>
      </c>
      <c r="O117" s="77">
        <f>K117/I117</f>
        <v>0</v>
      </c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49"/>
    </row>
    <row r="118" spans="2:35" ht="15.75" x14ac:dyDescent="0.25">
      <c r="B118" s="122"/>
      <c r="C118" s="30"/>
      <c r="D118" s="78" t="s">
        <v>17</v>
      </c>
      <c r="E118" s="78"/>
      <c r="F118" s="124">
        <f>F117+G117</f>
        <v>890000</v>
      </c>
      <c r="G118" s="131"/>
      <c r="H118" s="124">
        <f>H117+I117</f>
        <v>890000</v>
      </c>
      <c r="I118" s="125"/>
      <c r="J118" s="131">
        <f>J117+K117</f>
        <v>330000</v>
      </c>
      <c r="K118" s="125"/>
      <c r="L118" s="82">
        <f t="shared" si="30"/>
        <v>0.3707865168539326</v>
      </c>
      <c r="M118" s="83"/>
      <c r="N118" s="82">
        <f t="shared" si="31"/>
        <v>0.3707865168539326</v>
      </c>
      <c r="O118" s="84"/>
      <c r="Q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49"/>
    </row>
    <row r="119" spans="2:35" ht="15.75" x14ac:dyDescent="0.25">
      <c r="B119" s="157">
        <v>20</v>
      </c>
      <c r="C119" s="158" t="s">
        <v>147</v>
      </c>
      <c r="D119" s="63" t="s">
        <v>19</v>
      </c>
      <c r="E119" s="10" t="s">
        <v>20</v>
      </c>
      <c r="F119" s="87">
        <v>365200</v>
      </c>
      <c r="G119" s="16">
        <v>170000</v>
      </c>
      <c r="H119" s="87">
        <v>365700</v>
      </c>
      <c r="I119" s="90">
        <v>170000</v>
      </c>
      <c r="J119" s="16">
        <v>101582.16</v>
      </c>
      <c r="K119" s="90">
        <v>75913.960000000006</v>
      </c>
      <c r="L119" s="68">
        <f t="shared" si="30"/>
        <v>0.27815487404162104</v>
      </c>
      <c r="M119" s="69">
        <f>K119/G119</f>
        <v>0.44655270588235296</v>
      </c>
      <c r="N119" s="68">
        <f t="shared" si="31"/>
        <v>0.27777456931911404</v>
      </c>
      <c r="O119" s="70">
        <f>K119/I119</f>
        <v>0.44655270588235296</v>
      </c>
      <c r="Q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49"/>
    </row>
    <row r="120" spans="2:35" ht="15.75" x14ac:dyDescent="0.25">
      <c r="B120" s="157"/>
      <c r="C120" s="158"/>
      <c r="D120" s="78" t="s">
        <v>17</v>
      </c>
      <c r="E120" s="78"/>
      <c r="F120" s="124">
        <f>F119+G119</f>
        <v>535200</v>
      </c>
      <c r="G120" s="131"/>
      <c r="H120" s="124">
        <f>H119+I119</f>
        <v>535700</v>
      </c>
      <c r="I120" s="125"/>
      <c r="J120" s="131">
        <f>J119+K119</f>
        <v>177496.12</v>
      </c>
      <c r="K120" s="125"/>
      <c r="L120" s="82">
        <f t="shared" si="30"/>
        <v>0.33164446935724962</v>
      </c>
      <c r="M120" s="83"/>
      <c r="N120" s="82">
        <f t="shared" si="31"/>
        <v>0.3313349262647004</v>
      </c>
      <c r="O120" s="84"/>
      <c r="Q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49"/>
    </row>
    <row r="121" spans="2:35" ht="15.75" x14ac:dyDescent="0.25">
      <c r="B121" s="157">
        <v>22</v>
      </c>
      <c r="C121" s="158" t="s">
        <v>148</v>
      </c>
      <c r="D121" s="63" t="s">
        <v>149</v>
      </c>
      <c r="E121" s="10" t="s">
        <v>150</v>
      </c>
      <c r="F121" s="87">
        <v>582680</v>
      </c>
      <c r="G121" s="16">
        <v>20000</v>
      </c>
      <c r="H121" s="87">
        <v>582980</v>
      </c>
      <c r="I121" s="90">
        <v>20000</v>
      </c>
      <c r="J121" s="16">
        <v>138859.24</v>
      </c>
      <c r="K121" s="90">
        <v>981.6</v>
      </c>
      <c r="L121" s="68">
        <f>J121/F121</f>
        <v>0.23831132010709136</v>
      </c>
      <c r="M121" s="69">
        <f>K121/G121</f>
        <v>4.9079999999999999E-2</v>
      </c>
      <c r="N121" s="68">
        <f>J121/H121</f>
        <v>0.23818868571820645</v>
      </c>
      <c r="O121" s="70">
        <f>K121/I121</f>
        <v>4.9079999999999999E-2</v>
      </c>
      <c r="Q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49"/>
    </row>
    <row r="122" spans="2:35" ht="15.75" x14ac:dyDescent="0.25">
      <c r="B122" s="157"/>
      <c r="C122" s="158"/>
      <c r="D122" s="78" t="s">
        <v>17</v>
      </c>
      <c r="E122" s="78"/>
      <c r="F122" s="124">
        <f>F121+G121</f>
        <v>602680</v>
      </c>
      <c r="G122" s="131"/>
      <c r="H122" s="124">
        <f>H121+I121</f>
        <v>602980</v>
      </c>
      <c r="I122" s="125"/>
      <c r="J122" s="131">
        <f>J121+K121</f>
        <v>139840.84</v>
      </c>
      <c r="K122" s="125"/>
      <c r="L122" s="82">
        <f t="shared" ref="L122" si="34">J122/F122</f>
        <v>0.23203165859162408</v>
      </c>
      <c r="M122" s="83"/>
      <c r="N122" s="82">
        <f t="shared" ref="N122" si="35">J122/H122</f>
        <v>0.23191621612657135</v>
      </c>
      <c r="O122" s="84"/>
      <c r="Q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49"/>
    </row>
    <row r="123" spans="2:35" ht="15.75" x14ac:dyDescent="0.25">
      <c r="B123" s="159">
        <v>24</v>
      </c>
      <c r="C123" s="160" t="s">
        <v>151</v>
      </c>
      <c r="D123" s="63" t="s">
        <v>15</v>
      </c>
      <c r="E123" s="10" t="s">
        <v>152</v>
      </c>
      <c r="F123" s="87">
        <v>724000</v>
      </c>
      <c r="G123" s="16">
        <v>31600</v>
      </c>
      <c r="H123" s="87">
        <v>725500</v>
      </c>
      <c r="I123" s="90">
        <v>31600</v>
      </c>
      <c r="J123" s="16">
        <v>212054</v>
      </c>
      <c r="K123" s="90"/>
      <c r="L123" s="68">
        <f>J123/F123</f>
        <v>0.29289226519337014</v>
      </c>
      <c r="M123" s="69">
        <f>K123/G123</f>
        <v>0</v>
      </c>
      <c r="N123" s="68">
        <f>J123/H123</f>
        <v>0.2922866988283942</v>
      </c>
      <c r="O123" s="70">
        <f>K123/I123</f>
        <v>0</v>
      </c>
      <c r="Q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49"/>
    </row>
    <row r="124" spans="2:35" ht="15.75" x14ac:dyDescent="0.25">
      <c r="B124" s="159"/>
      <c r="C124" s="160"/>
      <c r="D124" s="78" t="s">
        <v>17</v>
      </c>
      <c r="E124" s="78"/>
      <c r="F124" s="124">
        <f>F123+G123</f>
        <v>755600</v>
      </c>
      <c r="G124" s="131"/>
      <c r="H124" s="124">
        <f>H123+I123</f>
        <v>757100</v>
      </c>
      <c r="I124" s="125"/>
      <c r="J124" s="131">
        <f>J123+K123</f>
        <v>212054</v>
      </c>
      <c r="K124" s="125"/>
      <c r="L124" s="82">
        <f t="shared" ref="L124:M135" si="36">J124/F124</f>
        <v>0.28064319745897298</v>
      </c>
      <c r="M124" s="83"/>
      <c r="N124" s="82">
        <f t="shared" ref="N124:O135" si="37">J124/H124</f>
        <v>0.28008717474574035</v>
      </c>
      <c r="O124" s="84"/>
      <c r="T124" s="1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49"/>
    </row>
    <row r="125" spans="2:35" ht="15.75" x14ac:dyDescent="0.25">
      <c r="B125" s="157">
        <v>26</v>
      </c>
      <c r="C125" s="158" t="s">
        <v>230</v>
      </c>
      <c r="D125" s="63" t="s">
        <v>19</v>
      </c>
      <c r="E125" s="10" t="s">
        <v>20</v>
      </c>
      <c r="F125" s="101">
        <v>333627</v>
      </c>
      <c r="G125" s="102">
        <v>3000</v>
      </c>
      <c r="H125" s="101">
        <v>333927</v>
      </c>
      <c r="I125" s="103">
        <v>3000</v>
      </c>
      <c r="J125" s="104">
        <v>88474.91</v>
      </c>
      <c r="K125" s="103">
        <v>0</v>
      </c>
      <c r="L125" s="161">
        <f t="shared" si="36"/>
        <v>0.26519109664385676</v>
      </c>
      <c r="M125" s="162">
        <f t="shared" si="36"/>
        <v>0</v>
      </c>
      <c r="N125" s="105">
        <f t="shared" si="37"/>
        <v>0.26495284897597382</v>
      </c>
      <c r="O125" s="132">
        <f t="shared" si="37"/>
        <v>0</v>
      </c>
      <c r="T125" s="1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49"/>
    </row>
    <row r="126" spans="2:35" ht="15.75" x14ac:dyDescent="0.25">
      <c r="B126" s="157"/>
      <c r="C126" s="158"/>
      <c r="D126" s="163" t="s">
        <v>153</v>
      </c>
      <c r="E126" s="164" t="s">
        <v>154</v>
      </c>
      <c r="F126" s="111">
        <v>614450</v>
      </c>
      <c r="G126" s="112">
        <v>613600</v>
      </c>
      <c r="H126" s="111">
        <v>615300</v>
      </c>
      <c r="I126" s="113">
        <v>613600</v>
      </c>
      <c r="J126" s="114">
        <v>169689.2</v>
      </c>
      <c r="K126" s="113">
        <v>0</v>
      </c>
      <c r="L126" s="165">
        <f t="shared" si="36"/>
        <v>0.27616437464399057</v>
      </c>
      <c r="M126" s="166">
        <f t="shared" si="36"/>
        <v>0</v>
      </c>
      <c r="N126" s="115">
        <f t="shared" si="37"/>
        <v>0.27578287014464492</v>
      </c>
      <c r="O126" s="117">
        <f t="shared" si="37"/>
        <v>0</v>
      </c>
      <c r="T126" s="1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49"/>
    </row>
    <row r="127" spans="2:35" ht="15.75" x14ac:dyDescent="0.25">
      <c r="B127" s="157"/>
      <c r="C127" s="158"/>
      <c r="D127" s="163" t="s">
        <v>155</v>
      </c>
      <c r="E127" s="164" t="s">
        <v>156</v>
      </c>
      <c r="F127" s="111">
        <v>487870</v>
      </c>
      <c r="G127" s="112">
        <v>580000</v>
      </c>
      <c r="H127" s="111">
        <v>488570</v>
      </c>
      <c r="I127" s="113">
        <v>580000</v>
      </c>
      <c r="J127" s="114">
        <v>122650.21</v>
      </c>
      <c r="K127" s="113">
        <v>4818.17</v>
      </c>
      <c r="L127" s="165">
        <f t="shared" si="36"/>
        <v>0.25139936868428064</v>
      </c>
      <c r="M127" s="166">
        <f t="shared" si="36"/>
        <v>8.3071896551724141E-3</v>
      </c>
      <c r="N127" s="115">
        <f t="shared" si="37"/>
        <v>0.25103917555314492</v>
      </c>
      <c r="O127" s="117">
        <f t="shared" si="37"/>
        <v>8.3071896551724141E-3</v>
      </c>
      <c r="Q127" s="16"/>
      <c r="T127" s="1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49"/>
    </row>
    <row r="128" spans="2:35" ht="15.75" x14ac:dyDescent="0.25">
      <c r="B128" s="157"/>
      <c r="C128" s="158"/>
      <c r="D128" s="163" t="s">
        <v>157</v>
      </c>
      <c r="E128" s="164" t="s">
        <v>158</v>
      </c>
      <c r="F128" s="111">
        <v>77113</v>
      </c>
      <c r="G128" s="112">
        <v>529747</v>
      </c>
      <c r="H128" s="111">
        <v>77163</v>
      </c>
      <c r="I128" s="113">
        <v>529747</v>
      </c>
      <c r="J128" s="114">
        <v>15610.09</v>
      </c>
      <c r="K128" s="113">
        <v>17775.59</v>
      </c>
      <c r="L128" s="165">
        <f t="shared" si="36"/>
        <v>0.20243136695498815</v>
      </c>
      <c r="M128" s="166">
        <f t="shared" si="36"/>
        <v>3.3554866757150109E-2</v>
      </c>
      <c r="N128" s="115">
        <f t="shared" si="37"/>
        <v>0.202300195689644</v>
      </c>
      <c r="O128" s="117">
        <f t="shared" si="37"/>
        <v>3.3554866757150109E-2</v>
      </c>
      <c r="Q128" s="16"/>
      <c r="T128" s="1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49"/>
    </row>
    <row r="129" spans="2:35" ht="15.75" x14ac:dyDescent="0.25">
      <c r="B129" s="157"/>
      <c r="C129" s="158"/>
      <c r="D129" s="71" t="s">
        <v>22</v>
      </c>
      <c r="E129" s="71"/>
      <c r="F129" s="136">
        <f t="shared" ref="F129:K129" si="38">SUM(F125:F128)</f>
        <v>1513060</v>
      </c>
      <c r="G129" s="134">
        <f t="shared" si="38"/>
        <v>1726347</v>
      </c>
      <c r="H129" s="136">
        <f t="shared" si="38"/>
        <v>1514960</v>
      </c>
      <c r="I129" s="135">
        <f t="shared" si="38"/>
        <v>1726347</v>
      </c>
      <c r="J129" s="137">
        <f t="shared" si="38"/>
        <v>396424.41000000003</v>
      </c>
      <c r="K129" s="135">
        <f t="shared" si="38"/>
        <v>22593.760000000002</v>
      </c>
      <c r="L129" s="167">
        <f>J129/F129</f>
        <v>0.26200177785414991</v>
      </c>
      <c r="M129" s="168">
        <f>K129/G129</f>
        <v>1.3087612166036145E-2</v>
      </c>
      <c r="N129" s="75">
        <f>J129/H129</f>
        <v>0.26167318609072188</v>
      </c>
      <c r="O129" s="77">
        <f>K129/I129</f>
        <v>1.3087612166036145E-2</v>
      </c>
      <c r="Q129" s="16"/>
      <c r="T129" s="1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49"/>
    </row>
    <row r="130" spans="2:35" ht="15.75" x14ac:dyDescent="0.25">
      <c r="B130" s="157"/>
      <c r="C130" s="158"/>
      <c r="D130" s="78" t="s">
        <v>17</v>
      </c>
      <c r="E130" s="78"/>
      <c r="F130" s="124">
        <f>F129+G129</f>
        <v>3239407</v>
      </c>
      <c r="G130" s="131"/>
      <c r="H130" s="124">
        <f>H129+I129</f>
        <v>3241307</v>
      </c>
      <c r="I130" s="125"/>
      <c r="J130" s="131">
        <f>J129+K129</f>
        <v>419018.17000000004</v>
      </c>
      <c r="K130" s="125"/>
      <c r="L130" s="169">
        <f>J130/F130</f>
        <v>0.1293502699722511</v>
      </c>
      <c r="M130" s="169"/>
      <c r="N130" s="82">
        <f>J130/H130</f>
        <v>0.12927444700548268</v>
      </c>
      <c r="O130" s="84"/>
      <c r="R130" s="48"/>
      <c r="S130" s="1"/>
      <c r="T130" s="1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49"/>
    </row>
    <row r="131" spans="2:35" ht="15.75" x14ac:dyDescent="0.25">
      <c r="B131" s="159">
        <v>28</v>
      </c>
      <c r="C131" s="160" t="s">
        <v>159</v>
      </c>
      <c r="D131" s="63" t="s">
        <v>19</v>
      </c>
      <c r="E131" s="10" t="s">
        <v>20</v>
      </c>
      <c r="F131" s="101">
        <v>3263800</v>
      </c>
      <c r="G131" s="102">
        <v>130000</v>
      </c>
      <c r="H131" s="101">
        <v>3267300</v>
      </c>
      <c r="I131" s="103">
        <v>130000</v>
      </c>
      <c r="J131" s="104">
        <v>951188.08</v>
      </c>
      <c r="K131" s="103">
        <v>0</v>
      </c>
      <c r="L131" s="68">
        <f t="shared" si="36"/>
        <v>0.29143577425087319</v>
      </c>
      <c r="M131" s="69">
        <f t="shared" si="36"/>
        <v>0</v>
      </c>
      <c r="N131" s="68">
        <f t="shared" si="37"/>
        <v>0.29112358216264195</v>
      </c>
      <c r="O131" s="70">
        <f t="shared" si="37"/>
        <v>0</v>
      </c>
      <c r="R131" s="48"/>
      <c r="S131" s="1"/>
      <c r="T131" s="1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49"/>
    </row>
    <row r="132" spans="2:35" ht="15.75" x14ac:dyDescent="0.25">
      <c r="B132" s="159"/>
      <c r="C132" s="160"/>
      <c r="D132" s="78" t="s">
        <v>17</v>
      </c>
      <c r="E132" s="78"/>
      <c r="F132" s="124">
        <f>F131+G131</f>
        <v>3393800</v>
      </c>
      <c r="G132" s="131"/>
      <c r="H132" s="124">
        <f>H131+I131</f>
        <v>3397300</v>
      </c>
      <c r="I132" s="125"/>
      <c r="J132" s="131">
        <f>J131+K131</f>
        <v>951188.08</v>
      </c>
      <c r="K132" s="125"/>
      <c r="L132" s="82">
        <f t="shared" si="36"/>
        <v>0.2802722847545524</v>
      </c>
      <c r="M132" s="83"/>
      <c r="N132" s="82">
        <f t="shared" si="37"/>
        <v>0.27998353986989666</v>
      </c>
      <c r="O132" s="84"/>
      <c r="R132" s="48"/>
      <c r="S132" s="1"/>
      <c r="T132" s="1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49"/>
    </row>
    <row r="133" spans="2:35" ht="15.75" x14ac:dyDescent="0.25">
      <c r="B133" s="157">
        <v>29</v>
      </c>
      <c r="C133" s="158" t="s">
        <v>160</v>
      </c>
      <c r="D133" s="63" t="s">
        <v>19</v>
      </c>
      <c r="E133" s="10" t="s">
        <v>20</v>
      </c>
      <c r="F133" s="101">
        <v>474021</v>
      </c>
      <c r="G133" s="102">
        <v>15000</v>
      </c>
      <c r="H133" s="101">
        <v>475221</v>
      </c>
      <c r="I133" s="103">
        <v>15000</v>
      </c>
      <c r="J133" s="104">
        <v>104025.61</v>
      </c>
      <c r="K133" s="103">
        <v>0</v>
      </c>
      <c r="L133" s="68">
        <f t="shared" si="36"/>
        <v>0.21945358960889919</v>
      </c>
      <c r="M133" s="69">
        <f t="shared" si="36"/>
        <v>0</v>
      </c>
      <c r="N133" s="68">
        <f t="shared" si="37"/>
        <v>0.2188994383665705</v>
      </c>
      <c r="O133" s="70">
        <f t="shared" si="37"/>
        <v>0</v>
      </c>
      <c r="Q133" s="16"/>
      <c r="R133" s="48"/>
      <c r="S133" s="1"/>
      <c r="T133" s="1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49"/>
    </row>
    <row r="134" spans="2:35" ht="15.75" x14ac:dyDescent="0.25">
      <c r="B134" s="157"/>
      <c r="C134" s="158"/>
      <c r="D134" s="109" t="s">
        <v>70</v>
      </c>
      <c r="E134" s="152" t="s">
        <v>161</v>
      </c>
      <c r="F134" s="111">
        <v>20828</v>
      </c>
      <c r="G134" s="112">
        <v>0</v>
      </c>
      <c r="H134" s="111">
        <v>20928</v>
      </c>
      <c r="I134" s="113">
        <v>0</v>
      </c>
      <c r="J134" s="114">
        <v>3937.9</v>
      </c>
      <c r="K134" s="113">
        <v>0</v>
      </c>
      <c r="L134" s="115">
        <f t="shared" si="36"/>
        <v>0.18906760130593434</v>
      </c>
      <c r="M134" s="116" t="s">
        <v>162</v>
      </c>
      <c r="N134" s="115">
        <f t="shared" si="37"/>
        <v>0.18816418195718654</v>
      </c>
      <c r="O134" s="117" t="s">
        <v>162</v>
      </c>
      <c r="Q134" s="16"/>
      <c r="R134" s="48"/>
      <c r="S134" s="1"/>
      <c r="T134" s="1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49"/>
    </row>
    <row r="135" spans="2:35" ht="15.75" x14ac:dyDescent="0.25">
      <c r="B135" s="157"/>
      <c r="C135" s="158"/>
      <c r="D135" s="109" t="s">
        <v>105</v>
      </c>
      <c r="E135" s="152" t="s">
        <v>163</v>
      </c>
      <c r="F135" s="111">
        <v>5417160</v>
      </c>
      <c r="G135" s="112">
        <v>900000</v>
      </c>
      <c r="H135" s="111">
        <v>5420360</v>
      </c>
      <c r="I135" s="113">
        <v>900000</v>
      </c>
      <c r="J135" s="114">
        <v>1422532</v>
      </c>
      <c r="K135" s="113">
        <v>84256.21</v>
      </c>
      <c r="L135" s="115">
        <f t="shared" si="36"/>
        <v>0.26259737574670122</v>
      </c>
      <c r="M135" s="116">
        <f t="shared" si="36"/>
        <v>9.3618011111111121E-2</v>
      </c>
      <c r="N135" s="115">
        <f t="shared" si="37"/>
        <v>0.26244234700278213</v>
      </c>
      <c r="O135" s="117">
        <f t="shared" si="37"/>
        <v>9.3618011111111121E-2</v>
      </c>
      <c r="Q135" s="16"/>
      <c r="R135" s="48"/>
      <c r="S135" s="1"/>
      <c r="T135" s="1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49"/>
    </row>
    <row r="136" spans="2:35" ht="15.75" x14ac:dyDescent="0.25">
      <c r="B136" s="157"/>
      <c r="C136" s="158"/>
      <c r="D136" s="71" t="s">
        <v>22</v>
      </c>
      <c r="E136" s="71"/>
      <c r="F136" s="133">
        <f>SUM(F133:F135)</f>
        <v>5912009</v>
      </c>
      <c r="G136" s="134">
        <f t="shared" ref="G136:J136" si="39">SUM(G133:G135)</f>
        <v>915000</v>
      </c>
      <c r="H136" s="133">
        <f t="shared" si="39"/>
        <v>5916509</v>
      </c>
      <c r="I136" s="135">
        <f t="shared" si="39"/>
        <v>915000</v>
      </c>
      <c r="J136" s="4">
        <f t="shared" si="39"/>
        <v>1530495.51</v>
      </c>
      <c r="K136" s="135">
        <f>SUM(K133:K135)</f>
        <v>84256.21</v>
      </c>
      <c r="L136" s="75">
        <f>J136/F136</f>
        <v>0.25887909000138531</v>
      </c>
      <c r="M136" s="76">
        <f>K136/G136</f>
        <v>9.2083289617486352E-2</v>
      </c>
      <c r="N136" s="75">
        <f>J136/H136</f>
        <v>0.25868219079866184</v>
      </c>
      <c r="O136" s="77">
        <f>K136/I136</f>
        <v>9.2083289617486352E-2</v>
      </c>
      <c r="R136" s="48"/>
      <c r="S136" s="1"/>
      <c r="T136" s="1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49"/>
    </row>
    <row r="137" spans="2:35" ht="15.75" x14ac:dyDescent="0.25">
      <c r="B137" s="157"/>
      <c r="C137" s="158"/>
      <c r="D137" s="78" t="s">
        <v>17</v>
      </c>
      <c r="E137" s="78"/>
      <c r="F137" s="124">
        <f>F136+G136</f>
        <v>6827009</v>
      </c>
      <c r="G137" s="131"/>
      <c r="H137" s="124">
        <f>H136+I136</f>
        <v>6831509</v>
      </c>
      <c r="I137" s="125"/>
      <c r="J137" s="131">
        <f>J136+K136</f>
        <v>1614751.72</v>
      </c>
      <c r="K137" s="125"/>
      <c r="L137" s="82">
        <f>J137/F137</f>
        <v>0.23652403563551769</v>
      </c>
      <c r="M137" s="83"/>
      <c r="N137" s="82">
        <f>J137/H137</f>
        <v>0.23636823430957932</v>
      </c>
      <c r="O137" s="84"/>
      <c r="R137" s="48"/>
      <c r="S137" s="1"/>
      <c r="T137" s="1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49"/>
    </row>
    <row r="138" spans="2:35" ht="15.75" x14ac:dyDescent="0.25">
      <c r="B138" s="159">
        <v>30</v>
      </c>
      <c r="C138" s="160" t="s">
        <v>164</v>
      </c>
      <c r="D138" s="63" t="s">
        <v>165</v>
      </c>
      <c r="E138" s="10" t="s">
        <v>166</v>
      </c>
      <c r="F138" s="87">
        <v>252300</v>
      </c>
      <c r="G138" s="16">
        <v>7000</v>
      </c>
      <c r="H138" s="87">
        <v>253007.84</v>
      </c>
      <c r="I138" s="90">
        <v>7000</v>
      </c>
      <c r="J138" s="16">
        <v>77551.789999999994</v>
      </c>
      <c r="K138" s="90">
        <v>0</v>
      </c>
      <c r="L138" s="68">
        <f>J138/F138</f>
        <v>0.30737927070947285</v>
      </c>
      <c r="M138" s="69">
        <f>K138/G138</f>
        <v>0</v>
      </c>
      <c r="N138" s="68">
        <f>J138/H138</f>
        <v>0.30651931576507668</v>
      </c>
      <c r="O138" s="70">
        <f>K138/I138</f>
        <v>0</v>
      </c>
      <c r="R138" s="48"/>
      <c r="S138" s="1"/>
      <c r="T138" s="1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49"/>
    </row>
    <row r="139" spans="2:35" ht="15.75" x14ac:dyDescent="0.25">
      <c r="B139" s="159"/>
      <c r="C139" s="160"/>
      <c r="D139" s="78" t="s">
        <v>17</v>
      </c>
      <c r="E139" s="78"/>
      <c r="F139" s="124">
        <f>F138+G138</f>
        <v>259300</v>
      </c>
      <c r="G139" s="131"/>
      <c r="H139" s="124">
        <f>H138+I138</f>
        <v>260007.84</v>
      </c>
      <c r="I139" s="125"/>
      <c r="J139" s="131">
        <f>J138+K138</f>
        <v>77551.789999999994</v>
      </c>
      <c r="K139" s="125"/>
      <c r="L139" s="82">
        <f t="shared" ref="L139" si="40">J139/F139</f>
        <v>0.29908133436174311</v>
      </c>
      <c r="M139" s="83"/>
      <c r="N139" s="82">
        <f t="shared" ref="N139" si="41">J139/H139</f>
        <v>0.29826712148372142</v>
      </c>
      <c r="O139" s="84"/>
      <c r="R139" s="48"/>
      <c r="S139" s="1"/>
      <c r="T139" s="1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49"/>
    </row>
    <row r="140" spans="2:35" ht="15.75" x14ac:dyDescent="0.25">
      <c r="B140" s="159">
        <v>31</v>
      </c>
      <c r="C140" s="160" t="s">
        <v>167</v>
      </c>
      <c r="D140" s="63" t="s">
        <v>168</v>
      </c>
      <c r="E140" s="10" t="s">
        <v>169</v>
      </c>
      <c r="F140" s="87">
        <v>91469</v>
      </c>
      <c r="G140" s="16">
        <v>2000</v>
      </c>
      <c r="H140" s="87">
        <v>91619</v>
      </c>
      <c r="I140" s="90">
        <v>2000</v>
      </c>
      <c r="J140" s="16">
        <v>30716.63</v>
      </c>
      <c r="K140" s="90">
        <v>0</v>
      </c>
      <c r="L140" s="68">
        <f>J140/F140</f>
        <v>0.33581464758552076</v>
      </c>
      <c r="M140" s="69">
        <f>K140/G140</f>
        <v>0</v>
      </c>
      <c r="N140" s="68">
        <f>J140/H140</f>
        <v>0.33526484681125096</v>
      </c>
      <c r="O140" s="70">
        <f>K140/I140</f>
        <v>0</v>
      </c>
      <c r="R140" s="48"/>
      <c r="S140" s="1"/>
      <c r="T140" s="1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49"/>
    </row>
    <row r="141" spans="2:35" ht="15.75" x14ac:dyDescent="0.25">
      <c r="B141" s="159"/>
      <c r="C141" s="160"/>
      <c r="D141" s="78" t="s">
        <v>17</v>
      </c>
      <c r="E141" s="78"/>
      <c r="F141" s="124">
        <f>F140+G140</f>
        <v>93469</v>
      </c>
      <c r="G141" s="131"/>
      <c r="H141" s="124">
        <f>H140+I140</f>
        <v>93619</v>
      </c>
      <c r="I141" s="125"/>
      <c r="J141" s="131">
        <f>J140+K140</f>
        <v>30716.63</v>
      </c>
      <c r="K141" s="125"/>
      <c r="L141" s="82">
        <f t="shared" ref="L141" si="42">J141/F141</f>
        <v>0.32862906418170734</v>
      </c>
      <c r="M141" s="83"/>
      <c r="N141" s="82">
        <f t="shared" ref="N141" si="43">J141/H141</f>
        <v>0.32810252192396844</v>
      </c>
      <c r="O141" s="84"/>
      <c r="R141" s="48"/>
      <c r="S141" s="1"/>
      <c r="T141" s="1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49"/>
    </row>
    <row r="142" spans="2:35" ht="15.75" x14ac:dyDescent="0.25">
      <c r="B142" s="159">
        <v>35</v>
      </c>
      <c r="C142" s="160" t="s">
        <v>170</v>
      </c>
      <c r="D142" s="63" t="s">
        <v>19</v>
      </c>
      <c r="E142" s="10" t="s">
        <v>171</v>
      </c>
      <c r="F142" s="101">
        <v>228483</v>
      </c>
      <c r="G142" s="102">
        <v>2000</v>
      </c>
      <c r="H142" s="101">
        <v>228633</v>
      </c>
      <c r="I142" s="103">
        <v>2000</v>
      </c>
      <c r="J142" s="104">
        <v>62845.279999999999</v>
      </c>
      <c r="K142" s="103">
        <v>0</v>
      </c>
      <c r="L142" s="68">
        <f>J142/F142</f>
        <v>0.27505451171421941</v>
      </c>
      <c r="M142" s="69">
        <f>K142/G142</f>
        <v>0</v>
      </c>
      <c r="N142" s="68">
        <f>J142/H142</f>
        <v>0.27487405580121854</v>
      </c>
      <c r="O142" s="70">
        <f>K142/I142</f>
        <v>0</v>
      </c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49"/>
    </row>
    <row r="143" spans="2:35" ht="15.75" x14ac:dyDescent="0.25">
      <c r="B143" s="159"/>
      <c r="C143" s="160"/>
      <c r="D143" s="78" t="s">
        <v>17</v>
      </c>
      <c r="E143" s="78"/>
      <c r="F143" s="124">
        <f>F142+G142</f>
        <v>230483</v>
      </c>
      <c r="G143" s="131"/>
      <c r="H143" s="124">
        <f>H142+I142</f>
        <v>230633</v>
      </c>
      <c r="I143" s="125"/>
      <c r="J143" s="131">
        <f>J142+K142</f>
        <v>62845.279999999999</v>
      </c>
      <c r="K143" s="125"/>
      <c r="L143" s="82">
        <f>J143/F143</f>
        <v>0.27266774556041007</v>
      </c>
      <c r="M143" s="83"/>
      <c r="N143" s="82">
        <f t="shared" ref="N143:N146" si="44">J143/H143</f>
        <v>0.27249040683683601</v>
      </c>
      <c r="O143" s="84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49"/>
    </row>
    <row r="144" spans="2:35" ht="15.75" x14ac:dyDescent="0.25">
      <c r="B144" s="159">
        <v>40</v>
      </c>
      <c r="C144" s="158" t="s">
        <v>172</v>
      </c>
      <c r="D144" s="63" t="s">
        <v>19</v>
      </c>
      <c r="E144" s="10" t="s">
        <v>173</v>
      </c>
      <c r="F144" s="101">
        <v>345600</v>
      </c>
      <c r="G144" s="102">
        <v>0</v>
      </c>
      <c r="H144" s="101">
        <v>345600</v>
      </c>
      <c r="I144" s="103">
        <v>0</v>
      </c>
      <c r="J144" s="104">
        <v>298496.71999999997</v>
      </c>
      <c r="K144" s="103">
        <v>0</v>
      </c>
      <c r="L144" s="68">
        <f t="shared" ref="L144:L154" si="45">J144/F144</f>
        <v>0.86370578703703693</v>
      </c>
      <c r="M144" s="69" t="s">
        <v>162</v>
      </c>
      <c r="N144" s="68">
        <f t="shared" si="44"/>
        <v>0.86370578703703693</v>
      </c>
      <c r="O144" s="70" t="s">
        <v>162</v>
      </c>
      <c r="P144" s="16"/>
      <c r="Q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49"/>
    </row>
    <row r="145" spans="2:35" ht="15.75" x14ac:dyDescent="0.25">
      <c r="B145" s="159"/>
      <c r="C145" s="158"/>
      <c r="D145" s="109" t="s">
        <v>15</v>
      </c>
      <c r="E145" s="152" t="s">
        <v>174</v>
      </c>
      <c r="F145" s="111">
        <v>8000</v>
      </c>
      <c r="G145" s="112">
        <v>0</v>
      </c>
      <c r="H145" s="111">
        <v>8000</v>
      </c>
      <c r="I145" s="113">
        <v>0</v>
      </c>
      <c r="J145" s="114">
        <v>4000</v>
      </c>
      <c r="K145" s="113">
        <v>0</v>
      </c>
      <c r="L145" s="115">
        <f t="shared" si="45"/>
        <v>0.5</v>
      </c>
      <c r="M145" s="116" t="s">
        <v>162</v>
      </c>
      <c r="N145" s="115">
        <f t="shared" si="44"/>
        <v>0.5</v>
      </c>
      <c r="O145" s="117" t="s">
        <v>162</v>
      </c>
      <c r="P145" s="16"/>
      <c r="Q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49"/>
    </row>
    <row r="146" spans="2:35" ht="15.75" x14ac:dyDescent="0.25">
      <c r="B146" s="159"/>
      <c r="C146" s="158"/>
      <c r="D146" s="109" t="s">
        <v>68</v>
      </c>
      <c r="E146" s="152" t="s">
        <v>175</v>
      </c>
      <c r="F146" s="111">
        <v>2200</v>
      </c>
      <c r="G146" s="112">
        <v>0</v>
      </c>
      <c r="H146" s="111">
        <v>2200</v>
      </c>
      <c r="I146" s="113">
        <v>0</v>
      </c>
      <c r="J146" s="114">
        <v>0</v>
      </c>
      <c r="K146" s="113">
        <v>0</v>
      </c>
      <c r="L146" s="115">
        <f t="shared" si="45"/>
        <v>0</v>
      </c>
      <c r="M146" s="116" t="s">
        <v>162</v>
      </c>
      <c r="N146" s="115">
        <f t="shared" si="44"/>
        <v>0</v>
      </c>
      <c r="O146" s="117" t="s">
        <v>162</v>
      </c>
      <c r="P146" s="16"/>
      <c r="Q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49"/>
    </row>
    <row r="147" spans="2:35" ht="15.75" x14ac:dyDescent="0.25">
      <c r="B147" s="159"/>
      <c r="C147" s="158"/>
      <c r="D147" s="138" t="s">
        <v>22</v>
      </c>
      <c r="E147" s="138"/>
      <c r="F147" s="139">
        <f>SUM(F144:F146)</f>
        <v>355800</v>
      </c>
      <c r="G147" s="170">
        <v>0</v>
      </c>
      <c r="H147" s="139">
        <f>SUM(H144:H146)</f>
        <v>355800</v>
      </c>
      <c r="I147" s="141">
        <v>0</v>
      </c>
      <c r="J147" s="142">
        <f>SUM(J144:J146)</f>
        <v>302496.71999999997</v>
      </c>
      <c r="K147" s="141">
        <v>0</v>
      </c>
      <c r="L147" s="144">
        <f t="shared" si="45"/>
        <v>0.85018752107925788</v>
      </c>
      <c r="M147" s="145" t="s">
        <v>162</v>
      </c>
      <c r="N147" s="144">
        <f>J147/H147</f>
        <v>0.85018752107925788</v>
      </c>
      <c r="O147" s="146" t="s">
        <v>162</v>
      </c>
      <c r="P147" s="16"/>
      <c r="Q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49"/>
    </row>
    <row r="148" spans="2:35" ht="15.75" x14ac:dyDescent="0.25">
      <c r="B148" s="159"/>
      <c r="C148" s="158"/>
      <c r="D148" s="78" t="s">
        <v>17</v>
      </c>
      <c r="E148" s="78"/>
      <c r="F148" s="124">
        <f>F147+G147</f>
        <v>355800</v>
      </c>
      <c r="G148" s="131"/>
      <c r="H148" s="124">
        <f>H147+I147</f>
        <v>355800</v>
      </c>
      <c r="I148" s="125"/>
      <c r="J148" s="131">
        <f>J147+K147</f>
        <v>302496.71999999997</v>
      </c>
      <c r="K148" s="125"/>
      <c r="L148" s="82">
        <f t="shared" si="45"/>
        <v>0.85018752107925788</v>
      </c>
      <c r="M148" s="83"/>
      <c r="N148" s="82">
        <f>J148/H148</f>
        <v>0.85018752107925788</v>
      </c>
      <c r="O148" s="84"/>
      <c r="P148" s="16"/>
      <c r="Q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49"/>
    </row>
    <row r="149" spans="2:35" ht="29.25" customHeight="1" x14ac:dyDescent="0.25">
      <c r="B149" s="157">
        <v>41</v>
      </c>
      <c r="C149" s="158" t="s">
        <v>176</v>
      </c>
      <c r="D149" s="63" t="s">
        <v>177</v>
      </c>
      <c r="E149" s="10" t="s">
        <v>178</v>
      </c>
      <c r="F149" s="101">
        <v>1896613</v>
      </c>
      <c r="G149" s="102">
        <v>220000</v>
      </c>
      <c r="H149" s="101">
        <v>1897613</v>
      </c>
      <c r="I149" s="103">
        <v>220000</v>
      </c>
      <c r="J149" s="104">
        <v>365450.96</v>
      </c>
      <c r="K149" s="103">
        <v>74762.429999999993</v>
      </c>
      <c r="L149" s="68">
        <f t="shared" si="45"/>
        <v>0.19268609885095167</v>
      </c>
      <c r="M149" s="69">
        <f>K149/G149</f>
        <v>0.33982922727272724</v>
      </c>
      <c r="N149" s="68">
        <f>J149/H149</f>
        <v>0.19258455754677062</v>
      </c>
      <c r="O149" s="70">
        <f>K149/I149</f>
        <v>0.33982922727272724</v>
      </c>
      <c r="P149" s="16"/>
      <c r="Q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49"/>
    </row>
    <row r="150" spans="2:35" ht="19.5" customHeight="1" x14ac:dyDescent="0.25">
      <c r="B150" s="157"/>
      <c r="C150" s="158"/>
      <c r="D150" s="78" t="s">
        <v>17</v>
      </c>
      <c r="E150" s="78"/>
      <c r="F150" s="124">
        <f>F149+G149</f>
        <v>2116613</v>
      </c>
      <c r="G150" s="131"/>
      <c r="H150" s="124">
        <f>H149+I149</f>
        <v>2117613</v>
      </c>
      <c r="I150" s="125"/>
      <c r="J150" s="131">
        <f>J149+K149</f>
        <v>440213.39</v>
      </c>
      <c r="K150" s="125"/>
      <c r="L150" s="82">
        <f t="shared" si="45"/>
        <v>0.20798010311757512</v>
      </c>
      <c r="M150" s="83"/>
      <c r="N150" s="82">
        <f t="shared" ref="N150" si="46">J150/H150</f>
        <v>0.20788188871148788</v>
      </c>
      <c r="O150" s="84"/>
      <c r="P150" s="16"/>
      <c r="Q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49"/>
    </row>
    <row r="151" spans="2:35" ht="15.75" x14ac:dyDescent="0.25">
      <c r="B151" s="157">
        <v>50</v>
      </c>
      <c r="C151" s="158" t="s">
        <v>179</v>
      </c>
      <c r="D151" s="63" t="s">
        <v>180</v>
      </c>
      <c r="E151" s="10" t="s">
        <v>181</v>
      </c>
      <c r="F151" s="101">
        <v>1152602</v>
      </c>
      <c r="G151" s="102">
        <v>252500</v>
      </c>
      <c r="H151" s="101">
        <v>1153762</v>
      </c>
      <c r="I151" s="103">
        <v>252500</v>
      </c>
      <c r="J151" s="104">
        <v>251758.72</v>
      </c>
      <c r="K151" s="103">
        <v>3031.67</v>
      </c>
      <c r="L151" s="68">
        <f t="shared" si="45"/>
        <v>0.21842641258647824</v>
      </c>
      <c r="M151" s="69">
        <f>K151/G151</f>
        <v>1.2006613861386139E-2</v>
      </c>
      <c r="N151" s="68">
        <f>J151/H151</f>
        <v>0.2182068052163271</v>
      </c>
      <c r="O151" s="70">
        <f>K151/I151</f>
        <v>1.2006613861386139E-2</v>
      </c>
      <c r="P151" s="16"/>
      <c r="Q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49"/>
    </row>
    <row r="152" spans="2:35" ht="15.75" x14ac:dyDescent="0.25">
      <c r="B152" s="157"/>
      <c r="C152" s="158"/>
      <c r="D152" s="78" t="s">
        <v>17</v>
      </c>
      <c r="E152" s="78"/>
      <c r="F152" s="124">
        <f>F151+G151</f>
        <v>1405102</v>
      </c>
      <c r="G152" s="131"/>
      <c r="H152" s="124">
        <f>H151+I151</f>
        <v>1406262</v>
      </c>
      <c r="I152" s="125"/>
      <c r="J152" s="131">
        <f>J151+K151</f>
        <v>254790.39</v>
      </c>
      <c r="K152" s="125"/>
      <c r="L152" s="82">
        <f t="shared" si="45"/>
        <v>0.18133230897116367</v>
      </c>
      <c r="M152" s="83"/>
      <c r="N152" s="82">
        <f t="shared" ref="N152" si="47">J152/H152</f>
        <v>0.18118273124069342</v>
      </c>
      <c r="O152" s="84"/>
      <c r="P152" s="16"/>
      <c r="Q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49"/>
    </row>
    <row r="153" spans="2:35" ht="15.75" x14ac:dyDescent="0.25">
      <c r="B153" s="157">
        <v>55</v>
      </c>
      <c r="C153" s="158" t="s">
        <v>182</v>
      </c>
      <c r="D153" s="63" t="s">
        <v>183</v>
      </c>
      <c r="E153" s="10" t="s">
        <v>184</v>
      </c>
      <c r="F153" s="101">
        <v>406771</v>
      </c>
      <c r="G153" s="102">
        <v>29840</v>
      </c>
      <c r="H153" s="101">
        <v>406971</v>
      </c>
      <c r="I153" s="103">
        <v>29840</v>
      </c>
      <c r="J153" s="104">
        <v>121337.38</v>
      </c>
      <c r="K153" s="103">
        <v>0</v>
      </c>
      <c r="L153" s="68">
        <f t="shared" si="45"/>
        <v>0.29829407701138971</v>
      </c>
      <c r="M153" s="69">
        <f>K153/G153</f>
        <v>0</v>
      </c>
      <c r="N153" s="68">
        <f>J153/H153</f>
        <v>0.2981474847102128</v>
      </c>
      <c r="O153" s="70">
        <f>K153/I153</f>
        <v>0</v>
      </c>
      <c r="P153" s="16"/>
      <c r="Q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49"/>
    </row>
    <row r="154" spans="2:35" ht="15.75" x14ac:dyDescent="0.25">
      <c r="B154" s="157"/>
      <c r="C154" s="158"/>
      <c r="D154" s="78" t="s">
        <v>17</v>
      </c>
      <c r="E154" s="78"/>
      <c r="F154" s="124">
        <f>F153+G153</f>
        <v>436611</v>
      </c>
      <c r="G154" s="131"/>
      <c r="H154" s="124">
        <f>H153+I153</f>
        <v>436811</v>
      </c>
      <c r="I154" s="125"/>
      <c r="J154" s="131">
        <f>J153+K153</f>
        <v>121337.38</v>
      </c>
      <c r="K154" s="125"/>
      <c r="L154" s="82">
        <f t="shared" si="45"/>
        <v>0.27790729047138069</v>
      </c>
      <c r="M154" s="83"/>
      <c r="N154" s="82">
        <f t="shared" ref="N154" si="48">J154/H154</f>
        <v>0.27778004674790702</v>
      </c>
      <c r="O154" s="84"/>
      <c r="P154" s="16"/>
      <c r="Q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49"/>
    </row>
    <row r="155" spans="2:35" ht="15.75" x14ac:dyDescent="0.25">
      <c r="B155" s="159">
        <v>56</v>
      </c>
      <c r="C155" s="160" t="s">
        <v>185</v>
      </c>
      <c r="D155" s="63" t="s">
        <v>36</v>
      </c>
      <c r="E155" s="10" t="s">
        <v>186</v>
      </c>
      <c r="F155" s="171">
        <v>0</v>
      </c>
      <c r="G155" s="102">
        <v>2500000</v>
      </c>
      <c r="H155" s="171">
        <v>0</v>
      </c>
      <c r="I155" s="172">
        <v>2500000</v>
      </c>
      <c r="J155" s="173">
        <v>0</v>
      </c>
      <c r="K155" s="103">
        <v>80347.899999999994</v>
      </c>
      <c r="L155" s="68"/>
      <c r="M155" s="69">
        <f>K155/G155</f>
        <v>3.213916E-2</v>
      </c>
      <c r="N155" s="68"/>
      <c r="O155" s="70">
        <f>K155/I155</f>
        <v>3.213916E-2</v>
      </c>
      <c r="P155" s="16"/>
      <c r="Q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49"/>
    </row>
    <row r="156" spans="2:35" ht="15.75" x14ac:dyDescent="0.25">
      <c r="B156" s="159"/>
      <c r="C156" s="160"/>
      <c r="D156" s="109" t="s">
        <v>187</v>
      </c>
      <c r="E156" s="152" t="s">
        <v>188</v>
      </c>
      <c r="F156" s="174">
        <v>0</v>
      </c>
      <c r="G156" s="112">
        <v>14895882</v>
      </c>
      <c r="H156" s="174">
        <v>0</v>
      </c>
      <c r="I156" s="175">
        <v>14895882</v>
      </c>
      <c r="J156" s="176">
        <v>0</v>
      </c>
      <c r="K156" s="113">
        <v>1078876</v>
      </c>
      <c r="L156" s="115"/>
      <c r="M156" s="116">
        <f t="shared" ref="M156:M158" si="49">K156/G156</f>
        <v>7.2427802529585028E-2</v>
      </c>
      <c r="N156" s="115"/>
      <c r="O156" s="117">
        <f>K156/I156</f>
        <v>7.2427802529585028E-2</v>
      </c>
      <c r="P156" s="16"/>
      <c r="Q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49"/>
    </row>
    <row r="157" spans="2:35" ht="15.75" x14ac:dyDescent="0.25">
      <c r="B157" s="159"/>
      <c r="C157" s="160"/>
      <c r="D157" s="109" t="s">
        <v>157</v>
      </c>
      <c r="E157" s="152" t="s">
        <v>189</v>
      </c>
      <c r="F157" s="174">
        <v>0</v>
      </c>
      <c r="G157" s="112">
        <v>7411444</v>
      </c>
      <c r="H157" s="174">
        <v>0</v>
      </c>
      <c r="I157" s="175">
        <v>7411444</v>
      </c>
      <c r="J157" s="176">
        <v>0</v>
      </c>
      <c r="K157" s="113">
        <v>340927.27</v>
      </c>
      <c r="L157" s="115"/>
      <c r="M157" s="116">
        <f t="shared" si="49"/>
        <v>4.6000114147796305E-2</v>
      </c>
      <c r="N157" s="115"/>
      <c r="O157" s="117">
        <f>K157/I157</f>
        <v>4.6000114147796305E-2</v>
      </c>
      <c r="P157" s="16"/>
      <c r="Q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49"/>
    </row>
    <row r="158" spans="2:35" ht="15.75" x14ac:dyDescent="0.25">
      <c r="B158" s="159"/>
      <c r="C158" s="160"/>
      <c r="D158" s="71" t="s">
        <v>22</v>
      </c>
      <c r="E158" s="71"/>
      <c r="F158" s="136">
        <f t="shared" ref="F158:K158" si="50">SUM(F155:F157)</f>
        <v>0</v>
      </c>
      <c r="G158" s="134">
        <f t="shared" si="50"/>
        <v>24807326</v>
      </c>
      <c r="H158" s="136">
        <f t="shared" si="50"/>
        <v>0</v>
      </c>
      <c r="I158" s="135">
        <f t="shared" si="50"/>
        <v>24807326</v>
      </c>
      <c r="J158" s="137">
        <f t="shared" si="50"/>
        <v>0</v>
      </c>
      <c r="K158" s="135">
        <f t="shared" si="50"/>
        <v>1500151.17</v>
      </c>
      <c r="L158" s="75"/>
      <c r="M158" s="76">
        <f t="shared" si="49"/>
        <v>6.0472102877996599E-2</v>
      </c>
      <c r="N158" s="75"/>
      <c r="O158" s="77">
        <f>K158/I158</f>
        <v>6.0472102877996599E-2</v>
      </c>
      <c r="P158" s="16"/>
      <c r="Q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49"/>
    </row>
    <row r="159" spans="2:35" ht="15.75" x14ac:dyDescent="0.25">
      <c r="B159" s="159"/>
      <c r="C159" s="160"/>
      <c r="D159" s="78" t="s">
        <v>17</v>
      </c>
      <c r="E159" s="78"/>
      <c r="F159" s="124">
        <f>F158+G158</f>
        <v>24807326</v>
      </c>
      <c r="G159" s="131"/>
      <c r="H159" s="124">
        <f>H158+I158</f>
        <v>24807326</v>
      </c>
      <c r="I159" s="125"/>
      <c r="J159" s="131">
        <f>J158+K158</f>
        <v>1500151.17</v>
      </c>
      <c r="K159" s="125"/>
      <c r="L159" s="82">
        <f>J159/F159</f>
        <v>6.0472102877996599E-2</v>
      </c>
      <c r="M159" s="83"/>
      <c r="N159" s="82">
        <f>J159/H159</f>
        <v>6.0472102877996599E-2</v>
      </c>
      <c r="O159" s="84"/>
      <c r="P159" s="16"/>
      <c r="Q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49"/>
    </row>
    <row r="160" spans="2:35" ht="15.75" x14ac:dyDescent="0.25">
      <c r="B160" s="157">
        <v>57</v>
      </c>
      <c r="C160" s="158" t="s">
        <v>190</v>
      </c>
      <c r="D160" s="63" t="s">
        <v>191</v>
      </c>
      <c r="E160" s="10" t="s">
        <v>192</v>
      </c>
      <c r="F160" s="101">
        <v>178748</v>
      </c>
      <c r="G160" s="102">
        <v>3000</v>
      </c>
      <c r="H160" s="101">
        <v>178948</v>
      </c>
      <c r="I160" s="103">
        <v>7022.26</v>
      </c>
      <c r="J160" s="104">
        <v>48325.91</v>
      </c>
      <c r="K160" s="177">
        <v>0</v>
      </c>
      <c r="L160" s="68">
        <f>J160/F160</f>
        <v>0.27035776624074115</v>
      </c>
      <c r="M160" s="69">
        <f>K160/G160</f>
        <v>0</v>
      </c>
      <c r="N160" s="68">
        <f>J160/H160</f>
        <v>0.27005560274493151</v>
      </c>
      <c r="O160" s="70">
        <f>K160/I160</f>
        <v>0</v>
      </c>
      <c r="P160" s="16"/>
      <c r="Q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49"/>
    </row>
    <row r="161" spans="2:35" ht="15.75" x14ac:dyDescent="0.25">
      <c r="B161" s="157"/>
      <c r="C161" s="158"/>
      <c r="D161" s="78" t="s">
        <v>17</v>
      </c>
      <c r="E161" s="78"/>
      <c r="F161" s="124">
        <f>F160+G160</f>
        <v>181748</v>
      </c>
      <c r="G161" s="131"/>
      <c r="H161" s="124">
        <f>H160+I160</f>
        <v>185970.26</v>
      </c>
      <c r="I161" s="125"/>
      <c r="J161" s="131">
        <f>J160+K160</f>
        <v>48325.91</v>
      </c>
      <c r="K161" s="125"/>
      <c r="L161" s="82">
        <f>J161/F161</f>
        <v>0.2658951405242424</v>
      </c>
      <c r="M161" s="83"/>
      <c r="N161" s="82">
        <f t="shared" ref="N161:N163" si="51">J161/H161</f>
        <v>0.25985826981152793</v>
      </c>
      <c r="O161" s="84"/>
      <c r="P161" s="16"/>
      <c r="Q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49"/>
    </row>
    <row r="162" spans="2:35" ht="29.25" customHeight="1" x14ac:dyDescent="0.25">
      <c r="B162" s="99">
        <v>63</v>
      </c>
      <c r="C162" s="100" t="s">
        <v>193</v>
      </c>
      <c r="D162" s="63" t="s">
        <v>165</v>
      </c>
      <c r="E162" s="178" t="s">
        <v>194</v>
      </c>
      <c r="F162" s="101">
        <v>317700</v>
      </c>
      <c r="G162" s="102">
        <v>128500</v>
      </c>
      <c r="H162" s="101">
        <v>318000</v>
      </c>
      <c r="I162" s="103">
        <v>128500</v>
      </c>
      <c r="J162" s="104">
        <v>82683.55</v>
      </c>
      <c r="K162" s="103">
        <v>0</v>
      </c>
      <c r="L162" s="68">
        <f t="shared" ref="L162:M163" si="52">J162/F162</f>
        <v>0.26025668870003149</v>
      </c>
      <c r="M162" s="69">
        <f t="shared" si="52"/>
        <v>0</v>
      </c>
      <c r="N162" s="68">
        <f t="shared" si="51"/>
        <v>0.26001116352201259</v>
      </c>
      <c r="O162" s="70">
        <f>K162/I162</f>
        <v>0</v>
      </c>
      <c r="P162" s="16"/>
      <c r="Q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49"/>
    </row>
    <row r="163" spans="2:35" ht="15.75" customHeight="1" x14ac:dyDescent="0.25">
      <c r="B163" s="107"/>
      <c r="C163" s="108"/>
      <c r="D163" s="109" t="s">
        <v>195</v>
      </c>
      <c r="E163" s="152" t="s">
        <v>196</v>
      </c>
      <c r="F163" s="111">
        <v>242310</v>
      </c>
      <c r="G163" s="112">
        <v>0</v>
      </c>
      <c r="H163" s="111">
        <v>242560</v>
      </c>
      <c r="I163" s="113">
        <v>0</v>
      </c>
      <c r="J163" s="114">
        <v>93071.47</v>
      </c>
      <c r="K163" s="113">
        <v>0</v>
      </c>
      <c r="L163" s="115">
        <f t="shared" si="52"/>
        <v>0.38410082126201972</v>
      </c>
      <c r="M163" s="116"/>
      <c r="N163" s="115">
        <f t="shared" si="51"/>
        <v>0.38370493898416885</v>
      </c>
      <c r="O163" s="117"/>
      <c r="Q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49"/>
    </row>
    <row r="164" spans="2:35" ht="15.75" customHeight="1" x14ac:dyDescent="0.25">
      <c r="B164" s="107"/>
      <c r="C164" s="108"/>
      <c r="D164" s="71" t="s">
        <v>22</v>
      </c>
      <c r="E164" s="71"/>
      <c r="F164" s="133">
        <f t="shared" ref="F164:K164" si="53">SUM(F162:F163)</f>
        <v>560010</v>
      </c>
      <c r="G164" s="134">
        <f t="shared" si="53"/>
        <v>128500</v>
      </c>
      <c r="H164" s="133">
        <f t="shared" si="53"/>
        <v>560560</v>
      </c>
      <c r="I164" s="135">
        <f t="shared" si="53"/>
        <v>128500</v>
      </c>
      <c r="J164" s="4">
        <f t="shared" si="53"/>
        <v>175755.02000000002</v>
      </c>
      <c r="K164" s="135">
        <f t="shared" si="53"/>
        <v>0</v>
      </c>
      <c r="L164" s="75">
        <f>J164/F164</f>
        <v>0.31384264566704168</v>
      </c>
      <c r="M164" s="76">
        <f>K164/G164</f>
        <v>0</v>
      </c>
      <c r="N164" s="75">
        <f>J164/H164</f>
        <v>0.31353471528471533</v>
      </c>
      <c r="O164" s="77">
        <f>K164/I164</f>
        <v>0</v>
      </c>
      <c r="Q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49"/>
    </row>
    <row r="165" spans="2:35" ht="15.75" x14ac:dyDescent="0.25">
      <c r="B165" s="122"/>
      <c r="C165" s="30"/>
      <c r="D165" s="78" t="s">
        <v>17</v>
      </c>
      <c r="E165" s="78"/>
      <c r="F165" s="124">
        <f>F164+G164</f>
        <v>688510</v>
      </c>
      <c r="G165" s="131"/>
      <c r="H165" s="124">
        <f>H164+I164</f>
        <v>689060</v>
      </c>
      <c r="I165" s="125"/>
      <c r="J165" s="131">
        <f>J164+K164</f>
        <v>175755.02000000002</v>
      </c>
      <c r="K165" s="125"/>
      <c r="L165" s="82">
        <f>J165/F165</f>
        <v>0.25526865259763842</v>
      </c>
      <c r="M165" s="83"/>
      <c r="N165" s="82">
        <f>J165/H165</f>
        <v>0.25506490000870752</v>
      </c>
      <c r="O165" s="84"/>
      <c r="Q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49"/>
    </row>
    <row r="166" spans="2:35" ht="15.75" x14ac:dyDescent="0.25">
      <c r="B166" s="157">
        <v>66</v>
      </c>
      <c r="C166" s="158" t="s">
        <v>197</v>
      </c>
      <c r="D166" s="63" t="s">
        <v>165</v>
      </c>
      <c r="E166" s="10" t="s">
        <v>198</v>
      </c>
      <c r="F166" s="101">
        <v>206159</v>
      </c>
      <c r="G166" s="102">
        <v>4000</v>
      </c>
      <c r="H166" s="101">
        <v>207804.2</v>
      </c>
      <c r="I166" s="103">
        <v>4000</v>
      </c>
      <c r="J166" s="104">
        <v>58042.07</v>
      </c>
      <c r="K166" s="103">
        <v>0</v>
      </c>
      <c r="L166" s="68">
        <f t="shared" ref="L166:M170" si="54">J166/F166</f>
        <v>0.28154031596971268</v>
      </c>
      <c r="M166" s="69">
        <f t="shared" si="54"/>
        <v>0</v>
      </c>
      <c r="N166" s="68">
        <f t="shared" ref="N166:O171" si="55">J166/H166</f>
        <v>0.27931134211916792</v>
      </c>
      <c r="O166" s="70">
        <f t="shared" si="55"/>
        <v>0</v>
      </c>
      <c r="Q166" s="16"/>
      <c r="R166" s="48"/>
      <c r="S166" s="1"/>
      <c r="T166" s="1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49"/>
    </row>
    <row r="167" spans="2:35" ht="15.75" x14ac:dyDescent="0.25">
      <c r="B167" s="157"/>
      <c r="C167" s="158"/>
      <c r="D167" s="78" t="s">
        <v>17</v>
      </c>
      <c r="E167" s="78"/>
      <c r="F167" s="124">
        <f>F166+G166</f>
        <v>210159</v>
      </c>
      <c r="G167" s="131"/>
      <c r="H167" s="124">
        <f>H166+I166</f>
        <v>211804.2</v>
      </c>
      <c r="I167" s="125"/>
      <c r="J167" s="131">
        <f>J166+K166</f>
        <v>58042.07</v>
      </c>
      <c r="K167" s="125"/>
      <c r="L167" s="82">
        <f>J167/F167</f>
        <v>0.27618170052198571</v>
      </c>
      <c r="M167" s="83"/>
      <c r="N167" s="82">
        <f t="shared" si="55"/>
        <v>0.27403644498078883</v>
      </c>
      <c r="O167" s="84"/>
      <c r="Q167" s="16"/>
      <c r="R167" s="48"/>
      <c r="S167" s="1"/>
      <c r="T167" s="1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49"/>
    </row>
    <row r="168" spans="2:35" ht="15.75" x14ac:dyDescent="0.25">
      <c r="B168" s="157">
        <v>67</v>
      </c>
      <c r="C168" s="158" t="s">
        <v>199</v>
      </c>
      <c r="D168" s="63" t="s">
        <v>19</v>
      </c>
      <c r="E168" s="10" t="s">
        <v>20</v>
      </c>
      <c r="F168" s="101">
        <v>99281</v>
      </c>
      <c r="G168" s="102">
        <v>2000</v>
      </c>
      <c r="H168" s="101">
        <v>99751</v>
      </c>
      <c r="I168" s="103">
        <v>2000</v>
      </c>
      <c r="J168" s="104">
        <v>27171</v>
      </c>
      <c r="K168" s="103">
        <v>0</v>
      </c>
      <c r="L168" s="68">
        <f t="shared" si="54"/>
        <v>0.27367774297196845</v>
      </c>
      <c r="M168" s="69">
        <f t="shared" si="54"/>
        <v>0</v>
      </c>
      <c r="N168" s="68">
        <f t="shared" si="55"/>
        <v>0.27238824673436857</v>
      </c>
      <c r="O168" s="70">
        <f t="shared" si="55"/>
        <v>0</v>
      </c>
      <c r="Q168" s="16"/>
      <c r="R168" s="48"/>
      <c r="S168" s="1"/>
      <c r="T168" s="1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49"/>
    </row>
    <row r="169" spans="2:35" ht="15.75" x14ac:dyDescent="0.25">
      <c r="B169" s="157"/>
      <c r="C169" s="158"/>
      <c r="D169" s="78" t="s">
        <v>17</v>
      </c>
      <c r="E169" s="78"/>
      <c r="F169" s="124">
        <f>F168+G168</f>
        <v>101281</v>
      </c>
      <c r="G169" s="131"/>
      <c r="H169" s="124">
        <f>H168+I168</f>
        <v>101751</v>
      </c>
      <c r="I169" s="125"/>
      <c r="J169" s="131">
        <f>J168+K168</f>
        <v>27171</v>
      </c>
      <c r="K169" s="125"/>
      <c r="L169" s="82">
        <f>J169/F169</f>
        <v>0.26827341752154898</v>
      </c>
      <c r="M169" s="83"/>
      <c r="N169" s="82">
        <f t="shared" si="55"/>
        <v>0.26703423062181209</v>
      </c>
      <c r="O169" s="84"/>
      <c r="P169" s="16"/>
      <c r="Q169" s="16"/>
      <c r="R169" s="48"/>
      <c r="S169" s="1"/>
      <c r="T169" s="1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49"/>
    </row>
    <row r="170" spans="2:35" ht="15.75" x14ac:dyDescent="0.25">
      <c r="B170" s="157">
        <v>73</v>
      </c>
      <c r="C170" s="158" t="s">
        <v>200</v>
      </c>
      <c r="D170" s="63" t="s">
        <v>201</v>
      </c>
      <c r="E170" s="10" t="s">
        <v>20</v>
      </c>
      <c r="F170" s="101">
        <v>421000</v>
      </c>
      <c r="G170" s="102">
        <v>52700</v>
      </c>
      <c r="H170" s="101">
        <v>421250</v>
      </c>
      <c r="I170" s="103">
        <v>52700</v>
      </c>
      <c r="J170" s="104">
        <v>96349.51</v>
      </c>
      <c r="K170" s="103">
        <v>0</v>
      </c>
      <c r="L170" s="68">
        <f t="shared" si="54"/>
        <v>0.22885869358669833</v>
      </c>
      <c r="M170" s="69">
        <f t="shared" si="54"/>
        <v>0</v>
      </c>
      <c r="N170" s="68">
        <f t="shared" si="55"/>
        <v>0.22872287240356082</v>
      </c>
      <c r="O170" s="70">
        <f t="shared" si="55"/>
        <v>0</v>
      </c>
      <c r="P170" s="16"/>
      <c r="Q170" s="16"/>
      <c r="R170" s="48"/>
      <c r="S170" s="1"/>
      <c r="T170" s="1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49"/>
    </row>
    <row r="171" spans="2:35" ht="15.75" x14ac:dyDescent="0.25">
      <c r="B171" s="157"/>
      <c r="C171" s="158"/>
      <c r="D171" s="63" t="s">
        <v>202</v>
      </c>
      <c r="E171" s="10" t="s">
        <v>203</v>
      </c>
      <c r="F171" s="111">
        <v>0</v>
      </c>
      <c r="G171" s="112">
        <v>11900</v>
      </c>
      <c r="H171" s="111">
        <v>0</v>
      </c>
      <c r="I171" s="113">
        <v>11900</v>
      </c>
      <c r="J171" s="114">
        <v>0</v>
      </c>
      <c r="K171" s="113">
        <v>0</v>
      </c>
      <c r="L171" s="68"/>
      <c r="M171" s="69"/>
      <c r="N171" s="68"/>
      <c r="O171" s="70">
        <f t="shared" si="55"/>
        <v>0</v>
      </c>
      <c r="Q171" s="16"/>
      <c r="R171" s="48"/>
      <c r="S171" s="1"/>
      <c r="T171" s="1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49"/>
    </row>
    <row r="172" spans="2:35" ht="15.75" x14ac:dyDescent="0.25">
      <c r="B172" s="157"/>
      <c r="C172" s="158"/>
      <c r="D172" s="71" t="s">
        <v>22</v>
      </c>
      <c r="E172" s="71"/>
      <c r="F172" s="133">
        <f>SUM(F170:F171)</f>
        <v>421000</v>
      </c>
      <c r="G172" s="134">
        <f>SUM(G170:G171)</f>
        <v>64600</v>
      </c>
      <c r="H172" s="133">
        <f>SUM(H170:H171)</f>
        <v>421250</v>
      </c>
      <c r="I172" s="135">
        <f t="shared" ref="I172:K172" si="56">SUM(I170:I171)</f>
        <v>64600</v>
      </c>
      <c r="J172" s="4">
        <f t="shared" si="56"/>
        <v>96349.51</v>
      </c>
      <c r="K172" s="135">
        <f t="shared" si="56"/>
        <v>0</v>
      </c>
      <c r="L172" s="75">
        <f>J172/F172</f>
        <v>0.22885869358669833</v>
      </c>
      <c r="M172" s="76">
        <f>K172/G172</f>
        <v>0</v>
      </c>
      <c r="N172" s="75">
        <f>J172/H172</f>
        <v>0.22872287240356082</v>
      </c>
      <c r="O172" s="77">
        <f>K172/I172</f>
        <v>0</v>
      </c>
      <c r="Q172" s="16"/>
      <c r="R172" s="48"/>
      <c r="S172" s="1"/>
      <c r="T172" s="1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49"/>
    </row>
    <row r="173" spans="2:35" ht="15.75" x14ac:dyDescent="0.25">
      <c r="B173" s="157"/>
      <c r="C173" s="158"/>
      <c r="D173" s="78" t="s">
        <v>17</v>
      </c>
      <c r="E173" s="78"/>
      <c r="F173" s="124">
        <f>F172+G172</f>
        <v>485600</v>
      </c>
      <c r="G173" s="131"/>
      <c r="H173" s="124">
        <f>H172+I172</f>
        <v>485850</v>
      </c>
      <c r="I173" s="125"/>
      <c r="J173" s="131">
        <f>J172+K172</f>
        <v>96349.51</v>
      </c>
      <c r="K173" s="125"/>
      <c r="L173" s="82">
        <f t="shared" ref="L173:M187" si="57">J173/F173</f>
        <v>0.19841332372322898</v>
      </c>
      <c r="M173" s="83"/>
      <c r="N173" s="82">
        <f>J173/H173</f>
        <v>0.19831122774518883</v>
      </c>
      <c r="O173" s="84"/>
      <c r="Q173" s="16"/>
      <c r="R173" s="48"/>
      <c r="S173" s="1"/>
      <c r="T173" s="1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49"/>
    </row>
    <row r="174" spans="2:35" ht="19.5" customHeight="1" x14ac:dyDescent="0.25">
      <c r="B174" s="157">
        <v>76</v>
      </c>
      <c r="C174" s="158" t="s">
        <v>204</v>
      </c>
      <c r="D174" s="63" t="s">
        <v>19</v>
      </c>
      <c r="E174" s="10" t="s">
        <v>20</v>
      </c>
      <c r="F174" s="87">
        <v>264880</v>
      </c>
      <c r="G174" s="102">
        <v>53000</v>
      </c>
      <c r="H174" s="87">
        <v>265080</v>
      </c>
      <c r="I174" s="103">
        <v>53000</v>
      </c>
      <c r="J174" s="16">
        <v>77673.649999999994</v>
      </c>
      <c r="K174" s="103">
        <v>0</v>
      </c>
      <c r="L174" s="68">
        <f t="shared" si="57"/>
        <v>0.29324090154032012</v>
      </c>
      <c r="M174" s="69">
        <f>K174/G174</f>
        <v>0</v>
      </c>
      <c r="N174" s="68">
        <f>J174/H174</f>
        <v>0.2930196544439414</v>
      </c>
      <c r="O174" s="70">
        <f>K174/I174</f>
        <v>0</v>
      </c>
      <c r="Q174" s="16"/>
      <c r="R174" s="48"/>
      <c r="S174" s="1"/>
      <c r="T174" s="1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49"/>
    </row>
    <row r="175" spans="2:35" ht="27.75" customHeight="1" x14ac:dyDescent="0.25">
      <c r="B175" s="157"/>
      <c r="C175" s="158"/>
      <c r="D175" s="78" t="s">
        <v>17</v>
      </c>
      <c r="E175" s="78"/>
      <c r="F175" s="124">
        <f>F174+G174</f>
        <v>317880</v>
      </c>
      <c r="G175" s="131"/>
      <c r="H175" s="124">
        <f>H174+I174</f>
        <v>318080</v>
      </c>
      <c r="I175" s="125"/>
      <c r="J175" s="131">
        <f>J174+K174</f>
        <v>77673.649999999994</v>
      </c>
      <c r="K175" s="125"/>
      <c r="L175" s="82">
        <f t="shared" si="57"/>
        <v>0.24434896816408705</v>
      </c>
      <c r="M175" s="83"/>
      <c r="N175" s="82">
        <f t="shared" ref="N175" si="58">J175/H175</f>
        <v>0.24419532821931589</v>
      </c>
      <c r="O175" s="84"/>
      <c r="Q175" s="16"/>
      <c r="R175" s="48"/>
      <c r="S175" s="1"/>
      <c r="T175" s="1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49"/>
    </row>
    <row r="176" spans="2:35" ht="19.5" customHeight="1" x14ac:dyDescent="0.25">
      <c r="B176" s="157">
        <v>77</v>
      </c>
      <c r="C176" s="158" t="s">
        <v>205</v>
      </c>
      <c r="D176" s="63" t="s">
        <v>206</v>
      </c>
      <c r="E176" s="10" t="s">
        <v>207</v>
      </c>
      <c r="F176" s="87">
        <v>117950</v>
      </c>
      <c r="G176" s="102">
        <v>10000</v>
      </c>
      <c r="H176" s="87">
        <v>118200</v>
      </c>
      <c r="I176" s="103">
        <v>10000</v>
      </c>
      <c r="J176" s="16">
        <v>32093.14</v>
      </c>
      <c r="K176" s="103">
        <v>0</v>
      </c>
      <c r="L176" s="68">
        <f t="shared" si="57"/>
        <v>0.27209105553200508</v>
      </c>
      <c r="M176" s="69">
        <f>K176/G176</f>
        <v>0</v>
      </c>
      <c r="N176" s="68">
        <f>J176/H176</f>
        <v>0.27151556683587141</v>
      </c>
      <c r="O176" s="70">
        <f>K176/I176</f>
        <v>0</v>
      </c>
      <c r="Q176" s="16"/>
      <c r="R176" s="48"/>
      <c r="S176" s="1"/>
      <c r="T176" s="1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49"/>
    </row>
    <row r="177" spans="2:35" ht="15.75" x14ac:dyDescent="0.25">
      <c r="B177" s="157"/>
      <c r="C177" s="158"/>
      <c r="D177" s="78" t="s">
        <v>17</v>
      </c>
      <c r="E177" s="78"/>
      <c r="F177" s="124">
        <f>F176+G176</f>
        <v>127950</v>
      </c>
      <c r="G177" s="131"/>
      <c r="H177" s="124">
        <f>H176+I176</f>
        <v>128200</v>
      </c>
      <c r="I177" s="125"/>
      <c r="J177" s="131">
        <f>J176+K176</f>
        <v>32093.14</v>
      </c>
      <c r="K177" s="125"/>
      <c r="L177" s="82">
        <f t="shared" si="57"/>
        <v>0.25082563501367722</v>
      </c>
      <c r="M177" s="83"/>
      <c r="N177" s="82">
        <f t="shared" ref="N177" si="59">J177/H177</f>
        <v>0.25033650546021841</v>
      </c>
      <c r="O177" s="84"/>
      <c r="Q177" s="16"/>
      <c r="R177" s="48"/>
      <c r="S177" s="1"/>
      <c r="T177" s="1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49"/>
    </row>
    <row r="178" spans="2:35" ht="21.75" customHeight="1" x14ac:dyDescent="0.25">
      <c r="B178" s="159">
        <v>82</v>
      </c>
      <c r="C178" s="158" t="s">
        <v>208</v>
      </c>
      <c r="D178" s="63" t="s">
        <v>19</v>
      </c>
      <c r="E178" s="10" t="s">
        <v>20</v>
      </c>
      <c r="F178" s="87">
        <v>17970</v>
      </c>
      <c r="G178" s="102">
        <v>1000</v>
      </c>
      <c r="H178" s="87">
        <v>18070</v>
      </c>
      <c r="I178" s="103">
        <v>1000</v>
      </c>
      <c r="J178" s="16">
        <v>3643.84</v>
      </c>
      <c r="K178" s="103">
        <v>0</v>
      </c>
      <c r="L178" s="68">
        <f t="shared" si="57"/>
        <v>0.20277351140790206</v>
      </c>
      <c r="M178" s="69">
        <f>K178/G178</f>
        <v>0</v>
      </c>
      <c r="N178" s="68">
        <f>J178/H178</f>
        <v>0.20165135583840621</v>
      </c>
      <c r="O178" s="70">
        <f>K178/I178</f>
        <v>0</v>
      </c>
      <c r="P178" s="16"/>
      <c r="Q178" s="16"/>
      <c r="R178" s="48"/>
      <c r="S178" s="1"/>
      <c r="T178" s="1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49"/>
    </row>
    <row r="179" spans="2:35" ht="15.75" x14ac:dyDescent="0.25">
      <c r="B179" s="159"/>
      <c r="C179" s="158"/>
      <c r="D179" s="78" t="s">
        <v>17</v>
      </c>
      <c r="E179" s="78"/>
      <c r="F179" s="124">
        <f>F178+G178</f>
        <v>18970</v>
      </c>
      <c r="G179" s="131"/>
      <c r="H179" s="124">
        <f>H178+I178</f>
        <v>19070</v>
      </c>
      <c r="I179" s="125"/>
      <c r="J179" s="131">
        <f>J178+K178</f>
        <v>3643.84</v>
      </c>
      <c r="K179" s="125"/>
      <c r="L179" s="82">
        <f t="shared" si="57"/>
        <v>0.19208434370057986</v>
      </c>
      <c r="M179" s="83"/>
      <c r="N179" s="82">
        <f t="shared" ref="N179:O194" si="60">J179/H179</f>
        <v>0.19107708442579968</v>
      </c>
      <c r="O179" s="84"/>
      <c r="P179" s="1"/>
      <c r="Q179" s="1"/>
      <c r="R179" s="48"/>
      <c r="S179" s="1"/>
      <c r="T179" s="1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49"/>
    </row>
    <row r="180" spans="2:35" ht="15.75" x14ac:dyDescent="0.25">
      <c r="B180" s="157">
        <v>87</v>
      </c>
      <c r="C180" s="158" t="s">
        <v>209</v>
      </c>
      <c r="D180" s="63" t="s">
        <v>68</v>
      </c>
      <c r="E180" s="10" t="s">
        <v>210</v>
      </c>
      <c r="F180" s="101">
        <v>112184</v>
      </c>
      <c r="G180" s="102">
        <v>1000</v>
      </c>
      <c r="H180" s="101">
        <v>112284</v>
      </c>
      <c r="I180" s="103">
        <v>1000</v>
      </c>
      <c r="J180" s="104">
        <v>32148.91</v>
      </c>
      <c r="K180" s="103">
        <v>262.13</v>
      </c>
      <c r="L180" s="68">
        <f t="shared" si="57"/>
        <v>0.28657304071881906</v>
      </c>
      <c r="M180" s="69">
        <f t="shared" si="57"/>
        <v>0.26212999999999997</v>
      </c>
      <c r="N180" s="68">
        <f t="shared" si="60"/>
        <v>0.2863178191015639</v>
      </c>
      <c r="O180" s="70">
        <f t="shared" si="60"/>
        <v>0.26212999999999997</v>
      </c>
      <c r="P180" s="8"/>
      <c r="Q180" s="9"/>
      <c r="R180" s="48"/>
      <c r="S180" s="1"/>
      <c r="T180" s="1"/>
      <c r="U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49"/>
    </row>
    <row r="181" spans="2:35" ht="15.75" x14ac:dyDescent="0.25">
      <c r="B181" s="157"/>
      <c r="C181" s="158"/>
      <c r="D181" s="109" t="s">
        <v>70</v>
      </c>
      <c r="E181" s="152" t="s">
        <v>211</v>
      </c>
      <c r="F181" s="111">
        <v>11619532</v>
      </c>
      <c r="G181" s="112">
        <v>7303103</v>
      </c>
      <c r="H181" s="111">
        <v>11620232</v>
      </c>
      <c r="I181" s="113">
        <v>7303103</v>
      </c>
      <c r="J181" s="114">
        <v>1308064</v>
      </c>
      <c r="K181" s="113">
        <v>31326.63</v>
      </c>
      <c r="L181" s="115">
        <f t="shared" si="57"/>
        <v>0.11257458562014373</v>
      </c>
      <c r="M181" s="116">
        <f t="shared" si="57"/>
        <v>4.2894958485454743E-3</v>
      </c>
      <c r="N181" s="115">
        <f t="shared" si="60"/>
        <v>0.11256780415399624</v>
      </c>
      <c r="O181" s="117">
        <f t="shared" si="60"/>
        <v>4.2894958485454743E-3</v>
      </c>
      <c r="P181" s="8"/>
      <c r="Q181" s="9"/>
      <c r="R181" s="48"/>
      <c r="S181" s="1"/>
      <c r="T181" s="1"/>
      <c r="U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49"/>
    </row>
    <row r="182" spans="2:35" ht="15.75" x14ac:dyDescent="0.25">
      <c r="B182" s="157"/>
      <c r="C182" s="158"/>
      <c r="D182" s="109" t="s">
        <v>72</v>
      </c>
      <c r="E182" s="152" t="s">
        <v>212</v>
      </c>
      <c r="F182" s="111">
        <v>1377804</v>
      </c>
      <c r="G182" s="112">
        <v>219280</v>
      </c>
      <c r="H182" s="111">
        <v>1379552.2</v>
      </c>
      <c r="I182" s="113">
        <v>219280</v>
      </c>
      <c r="J182" s="114">
        <v>355279.85</v>
      </c>
      <c r="K182" s="113">
        <v>20368.060000000001</v>
      </c>
      <c r="L182" s="115">
        <f t="shared" si="57"/>
        <v>0.25785949960952353</v>
      </c>
      <c r="M182" s="116">
        <f t="shared" si="57"/>
        <v>9.2886081721999275E-2</v>
      </c>
      <c r="N182" s="115">
        <f t="shared" si="60"/>
        <v>0.25753273417272649</v>
      </c>
      <c r="O182" s="117">
        <f t="shared" si="60"/>
        <v>9.2886081721999275E-2</v>
      </c>
      <c r="P182" s="8"/>
      <c r="Q182" s="9"/>
      <c r="R182" s="48"/>
      <c r="S182" s="1"/>
      <c r="T182" s="1"/>
      <c r="U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49"/>
    </row>
    <row r="183" spans="2:35" ht="15.75" x14ac:dyDescent="0.25">
      <c r="B183" s="157"/>
      <c r="C183" s="158"/>
      <c r="D183" s="109" t="s">
        <v>180</v>
      </c>
      <c r="E183" s="152" t="s">
        <v>213</v>
      </c>
      <c r="F183" s="111">
        <v>400000</v>
      </c>
      <c r="G183" s="112">
        <v>1070336</v>
      </c>
      <c r="H183" s="111">
        <v>400000</v>
      </c>
      <c r="I183" s="113">
        <v>1070336</v>
      </c>
      <c r="J183" s="114">
        <v>136000</v>
      </c>
      <c r="K183" s="113">
        <v>0</v>
      </c>
      <c r="L183" s="115">
        <f>J183/F183</f>
        <v>0.34</v>
      </c>
      <c r="M183" s="116"/>
      <c r="N183" s="115">
        <f t="shared" si="60"/>
        <v>0.34</v>
      </c>
      <c r="O183" s="117"/>
      <c r="P183" s="8"/>
      <c r="Q183" s="9"/>
      <c r="R183" s="48"/>
      <c r="S183" s="1"/>
      <c r="T183" s="1"/>
      <c r="U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49"/>
    </row>
    <row r="184" spans="2:35" ht="15.75" x14ac:dyDescent="0.25">
      <c r="B184" s="157"/>
      <c r="C184" s="158"/>
      <c r="D184" s="109" t="s">
        <v>214</v>
      </c>
      <c r="E184" s="152" t="s">
        <v>215</v>
      </c>
      <c r="F184" s="111">
        <v>280120</v>
      </c>
      <c r="G184" s="112">
        <v>25200</v>
      </c>
      <c r="H184" s="111">
        <v>280520</v>
      </c>
      <c r="I184" s="113">
        <v>25200</v>
      </c>
      <c r="J184" s="114">
        <v>60916.31</v>
      </c>
      <c r="K184" s="113">
        <v>1796.36</v>
      </c>
      <c r="L184" s="115">
        <f t="shared" si="57"/>
        <v>0.21746505069256034</v>
      </c>
      <c r="M184" s="116">
        <f t="shared" si="57"/>
        <v>7.1284126984126978E-2</v>
      </c>
      <c r="N184" s="115">
        <f t="shared" si="60"/>
        <v>0.21715496221303293</v>
      </c>
      <c r="O184" s="117">
        <f t="shared" si="60"/>
        <v>7.1284126984126978E-2</v>
      </c>
      <c r="P184" s="8"/>
      <c r="Q184" s="9"/>
      <c r="R184" s="48"/>
      <c r="S184" s="1"/>
      <c r="T184" s="1"/>
      <c r="U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49"/>
    </row>
    <row r="185" spans="2:35" ht="15.75" x14ac:dyDescent="0.25">
      <c r="B185" s="157"/>
      <c r="C185" s="158"/>
      <c r="D185" s="109" t="s">
        <v>105</v>
      </c>
      <c r="E185" s="152" t="s">
        <v>216</v>
      </c>
      <c r="F185" s="111">
        <v>347164</v>
      </c>
      <c r="G185" s="112">
        <v>46700</v>
      </c>
      <c r="H185" s="111">
        <v>347464</v>
      </c>
      <c r="I185" s="113">
        <v>46700</v>
      </c>
      <c r="J185" s="114">
        <v>93738.76</v>
      </c>
      <c r="K185" s="113">
        <v>498.13</v>
      </c>
      <c r="L185" s="115">
        <f t="shared" si="57"/>
        <v>0.27001290456383725</v>
      </c>
      <c r="M185" s="116">
        <f>K185/G185</f>
        <v>1.0666595289079229E-2</v>
      </c>
      <c r="N185" s="115">
        <f t="shared" si="60"/>
        <v>0.26977977574655215</v>
      </c>
      <c r="O185" s="117">
        <f t="shared" si="60"/>
        <v>1.0666595289079229E-2</v>
      </c>
      <c r="P185" s="8"/>
      <c r="Q185" s="9"/>
      <c r="R185" s="48"/>
      <c r="S185" s="1"/>
      <c r="T185" s="1"/>
      <c r="U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49"/>
    </row>
    <row r="186" spans="2:35" ht="15.75" x14ac:dyDescent="0.25">
      <c r="B186" s="157"/>
      <c r="C186" s="158"/>
      <c r="D186" s="109" t="s">
        <v>217</v>
      </c>
      <c r="E186" s="152" t="s">
        <v>218</v>
      </c>
      <c r="F186" s="111">
        <v>148933</v>
      </c>
      <c r="G186" s="112">
        <v>103000</v>
      </c>
      <c r="H186" s="111">
        <v>149133</v>
      </c>
      <c r="I186" s="113">
        <v>103000</v>
      </c>
      <c r="J186" s="114">
        <v>40228.28</v>
      </c>
      <c r="K186" s="113">
        <v>17713.36</v>
      </c>
      <c r="L186" s="115">
        <f>J186/F186</f>
        <v>0.2701099151967663</v>
      </c>
      <c r="M186" s="116"/>
      <c r="N186" s="115">
        <f t="shared" si="60"/>
        <v>0.26974767489422191</v>
      </c>
      <c r="O186" s="117">
        <f t="shared" si="60"/>
        <v>0.17197436893203885</v>
      </c>
      <c r="P186" s="8"/>
      <c r="Q186" s="9"/>
      <c r="T186" s="16"/>
      <c r="U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49"/>
    </row>
    <row r="187" spans="2:35" ht="15.75" x14ac:dyDescent="0.25">
      <c r="B187" s="157"/>
      <c r="C187" s="158"/>
      <c r="D187" s="109" t="s">
        <v>219</v>
      </c>
      <c r="E187" s="152" t="s">
        <v>220</v>
      </c>
      <c r="F187" s="111">
        <v>233350</v>
      </c>
      <c r="G187" s="112">
        <v>1000</v>
      </c>
      <c r="H187" s="111">
        <v>233550</v>
      </c>
      <c r="I187" s="113">
        <v>1000</v>
      </c>
      <c r="J187" s="114">
        <v>211203.42</v>
      </c>
      <c r="K187" s="113">
        <v>91.99</v>
      </c>
      <c r="L187" s="115">
        <f t="shared" si="57"/>
        <v>0.90509286479537177</v>
      </c>
      <c r="M187" s="116">
        <f t="shared" si="57"/>
        <v>9.1989999999999988E-2</v>
      </c>
      <c r="N187" s="115">
        <f t="shared" si="60"/>
        <v>0.904317790622993</v>
      </c>
      <c r="O187" s="117">
        <f t="shared" si="60"/>
        <v>9.1989999999999988E-2</v>
      </c>
      <c r="P187" s="8"/>
      <c r="Q187" s="9"/>
      <c r="T187" s="16"/>
      <c r="U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49"/>
    </row>
    <row r="188" spans="2:35" ht="15.75" x14ac:dyDescent="0.25">
      <c r="B188" s="157"/>
      <c r="C188" s="158"/>
      <c r="D188" s="71" t="s">
        <v>22</v>
      </c>
      <c r="E188" s="71"/>
      <c r="F188" s="133">
        <f t="shared" ref="F188:K188" si="61">SUM(F180:F187)</f>
        <v>14519087</v>
      </c>
      <c r="G188" s="134">
        <f t="shared" si="61"/>
        <v>8769619</v>
      </c>
      <c r="H188" s="179">
        <f t="shared" si="61"/>
        <v>14522735.199999999</v>
      </c>
      <c r="I188" s="180">
        <f t="shared" si="61"/>
        <v>8769619</v>
      </c>
      <c r="J188" s="4">
        <f t="shared" si="61"/>
        <v>2237579.5299999998</v>
      </c>
      <c r="K188" s="180">
        <f t="shared" si="61"/>
        <v>72056.660000000018</v>
      </c>
      <c r="L188" s="75">
        <f>J188/F188</f>
        <v>0.15411296385234138</v>
      </c>
      <c r="M188" s="76">
        <f>K188/G188</f>
        <v>8.2166237780683538E-3</v>
      </c>
      <c r="N188" s="75">
        <f>J188/H188</f>
        <v>0.15407424973224051</v>
      </c>
      <c r="O188" s="77">
        <f>K188/I188</f>
        <v>8.2166237780683538E-3</v>
      </c>
      <c r="P188" s="16"/>
      <c r="Q188" s="16"/>
      <c r="T188" s="16"/>
      <c r="U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49"/>
    </row>
    <row r="189" spans="2:35" ht="15.75" x14ac:dyDescent="0.25">
      <c r="B189" s="157"/>
      <c r="C189" s="158"/>
      <c r="D189" s="181" t="s">
        <v>17</v>
      </c>
      <c r="E189" s="181"/>
      <c r="F189" s="182">
        <f>F188+G188</f>
        <v>23288706</v>
      </c>
      <c r="G189" s="183"/>
      <c r="H189" s="182">
        <f>H188+I188</f>
        <v>23292354.199999999</v>
      </c>
      <c r="I189" s="184"/>
      <c r="J189" s="131">
        <f>J188+K188</f>
        <v>2309636.19</v>
      </c>
      <c r="K189" s="125"/>
      <c r="L189" s="82">
        <f>J189/F189</f>
        <v>9.9174088504530911E-2</v>
      </c>
      <c r="M189" s="83"/>
      <c r="N189" s="82">
        <f>J189/H189</f>
        <v>9.9158555213796296E-2</v>
      </c>
      <c r="O189" s="84"/>
      <c r="P189" s="16"/>
      <c r="Q189" s="16"/>
      <c r="T189" s="16"/>
      <c r="U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49"/>
    </row>
    <row r="190" spans="2:35" ht="15.75" x14ac:dyDescent="0.25">
      <c r="B190" s="157">
        <v>88</v>
      </c>
      <c r="C190" s="158" t="s">
        <v>221</v>
      </c>
      <c r="D190" s="63" t="s">
        <v>19</v>
      </c>
      <c r="E190" s="10" t="s">
        <v>20</v>
      </c>
      <c r="F190" s="87">
        <v>136375</v>
      </c>
      <c r="G190" s="16">
        <v>1000</v>
      </c>
      <c r="H190" s="87">
        <v>136475</v>
      </c>
      <c r="I190" s="90">
        <v>1000</v>
      </c>
      <c r="J190" s="16">
        <v>29912.98</v>
      </c>
      <c r="K190" s="90">
        <v>0</v>
      </c>
      <c r="L190" s="68">
        <f t="shared" ref="L190:M198" si="62">J190/F190</f>
        <v>0.21934357470210816</v>
      </c>
      <c r="M190" s="69">
        <f t="shared" si="62"/>
        <v>0</v>
      </c>
      <c r="N190" s="68">
        <f t="shared" si="60"/>
        <v>0.21918285400256457</v>
      </c>
      <c r="O190" s="70">
        <f t="shared" si="60"/>
        <v>0</v>
      </c>
      <c r="P190" s="16"/>
      <c r="Q190" s="16"/>
      <c r="T190" s="16"/>
      <c r="U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49"/>
    </row>
    <row r="191" spans="2:35" ht="15.75" x14ac:dyDescent="0.25">
      <c r="B191" s="157"/>
      <c r="C191" s="158"/>
      <c r="D191" s="181" t="s">
        <v>17</v>
      </c>
      <c r="E191" s="181"/>
      <c r="F191" s="124">
        <f>F190+G190</f>
        <v>137375</v>
      </c>
      <c r="G191" s="131"/>
      <c r="H191" s="124">
        <f>H190+I190</f>
        <v>137475</v>
      </c>
      <c r="I191" s="125"/>
      <c r="J191" s="131">
        <f>J190+K190</f>
        <v>29912.98</v>
      </c>
      <c r="K191" s="125"/>
      <c r="L191" s="82">
        <f>J191/F191</f>
        <v>0.21774689717925386</v>
      </c>
      <c r="M191" s="83"/>
      <c r="N191" s="82">
        <f t="shared" si="60"/>
        <v>0.21758850700127297</v>
      </c>
      <c r="O191" s="84"/>
      <c r="P191" s="16"/>
      <c r="Q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49"/>
    </row>
    <row r="192" spans="2:35" ht="15.75" customHeight="1" x14ac:dyDescent="0.25">
      <c r="B192" s="157">
        <v>89</v>
      </c>
      <c r="C192" s="158" t="s">
        <v>222</v>
      </c>
      <c r="D192" s="63" t="s">
        <v>19</v>
      </c>
      <c r="E192" s="10" t="s">
        <v>20</v>
      </c>
      <c r="F192" s="87">
        <v>172400</v>
      </c>
      <c r="G192" s="16">
        <v>10000</v>
      </c>
      <c r="H192" s="87">
        <v>172650</v>
      </c>
      <c r="I192" s="90">
        <v>10000</v>
      </c>
      <c r="J192" s="16">
        <v>48167.15</v>
      </c>
      <c r="K192" s="90">
        <v>0</v>
      </c>
      <c r="L192" s="68">
        <f t="shared" si="62"/>
        <v>0.27939182134570767</v>
      </c>
      <c r="M192" s="69">
        <f t="shared" si="62"/>
        <v>0</v>
      </c>
      <c r="N192" s="68">
        <f t="shared" si="60"/>
        <v>0.27898725745728353</v>
      </c>
      <c r="O192" s="70">
        <f t="shared" si="60"/>
        <v>0</v>
      </c>
      <c r="P192" s="16"/>
      <c r="Q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49"/>
    </row>
    <row r="193" spans="2:35" ht="30" customHeight="1" x14ac:dyDescent="0.25">
      <c r="B193" s="157"/>
      <c r="C193" s="158"/>
      <c r="D193" s="181" t="s">
        <v>17</v>
      </c>
      <c r="E193" s="181"/>
      <c r="F193" s="124">
        <f>F192+G192</f>
        <v>182400</v>
      </c>
      <c r="G193" s="131"/>
      <c r="H193" s="124">
        <f>H192+I192</f>
        <v>182650</v>
      </c>
      <c r="I193" s="125"/>
      <c r="J193" s="131">
        <f>J192+K192</f>
        <v>48167.15</v>
      </c>
      <c r="K193" s="125"/>
      <c r="L193" s="82">
        <f>J193/F193</f>
        <v>0.26407428728070176</v>
      </c>
      <c r="M193" s="83"/>
      <c r="N193" s="82">
        <f t="shared" si="60"/>
        <v>0.26371283876266083</v>
      </c>
      <c r="O193" s="84"/>
      <c r="P193" s="16"/>
      <c r="Q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49"/>
    </row>
    <row r="194" spans="2:35" ht="15.75" x14ac:dyDescent="0.25">
      <c r="B194" s="157">
        <v>90</v>
      </c>
      <c r="C194" s="158" t="s">
        <v>223</v>
      </c>
      <c r="D194" s="63" t="s">
        <v>19</v>
      </c>
      <c r="E194" s="10" t="s">
        <v>20</v>
      </c>
      <c r="F194" s="87">
        <v>123698</v>
      </c>
      <c r="G194" s="16">
        <v>2000</v>
      </c>
      <c r="H194" s="87">
        <v>123848</v>
      </c>
      <c r="I194" s="90">
        <v>2000</v>
      </c>
      <c r="J194" s="16">
        <v>25035.02</v>
      </c>
      <c r="K194" s="90">
        <v>0</v>
      </c>
      <c r="L194" s="68">
        <f t="shared" si="62"/>
        <v>0.20238823586476742</v>
      </c>
      <c r="M194" s="69">
        <f t="shared" si="62"/>
        <v>0</v>
      </c>
      <c r="N194" s="68">
        <f t="shared" si="60"/>
        <v>0.20214311091014792</v>
      </c>
      <c r="O194" s="70">
        <f t="shared" si="60"/>
        <v>0</v>
      </c>
      <c r="P194" s="16"/>
      <c r="Q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49"/>
    </row>
    <row r="195" spans="2:35" ht="15.75" x14ac:dyDescent="0.25">
      <c r="B195" s="157"/>
      <c r="C195" s="158"/>
      <c r="D195" s="181" t="s">
        <v>17</v>
      </c>
      <c r="E195" s="181"/>
      <c r="F195" s="124">
        <f>F194+G194</f>
        <v>125698</v>
      </c>
      <c r="G195" s="131"/>
      <c r="H195" s="124">
        <f>H194+I194</f>
        <v>125848</v>
      </c>
      <c r="I195" s="125"/>
      <c r="J195" s="131">
        <f>J194+K194</f>
        <v>25035.02</v>
      </c>
      <c r="K195" s="125"/>
      <c r="L195" s="82">
        <f>J195/F195</f>
        <v>0.19916800585530398</v>
      </c>
      <c r="M195" s="83"/>
      <c r="N195" s="82">
        <f t="shared" ref="N195:O199" si="63">J195/H195</f>
        <v>0.19893061470980866</v>
      </c>
      <c r="O195" s="84"/>
      <c r="P195" s="16"/>
      <c r="Q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49"/>
    </row>
    <row r="196" spans="2:35" ht="15.75" customHeight="1" x14ac:dyDescent="0.25">
      <c r="B196" s="157">
        <v>91</v>
      </c>
      <c r="C196" s="158" t="s">
        <v>224</v>
      </c>
      <c r="D196" s="63" t="s">
        <v>19</v>
      </c>
      <c r="E196" s="10" t="s">
        <v>20</v>
      </c>
      <c r="F196" s="87">
        <v>76550</v>
      </c>
      <c r="G196" s="16">
        <v>4400</v>
      </c>
      <c r="H196" s="87">
        <v>76750</v>
      </c>
      <c r="I196" s="90">
        <v>4400</v>
      </c>
      <c r="J196" s="16">
        <v>24025.57</v>
      </c>
      <c r="K196" s="90">
        <v>0</v>
      </c>
      <c r="L196" s="68">
        <f t="shared" si="62"/>
        <v>0.31385460483344219</v>
      </c>
      <c r="M196" s="69"/>
      <c r="N196" s="68">
        <f t="shared" si="63"/>
        <v>0.31303674267100978</v>
      </c>
      <c r="O196" s="70">
        <f t="shared" si="63"/>
        <v>0</v>
      </c>
      <c r="P196" s="16"/>
      <c r="Q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49"/>
    </row>
    <row r="197" spans="2:35" ht="15.75" x14ac:dyDescent="0.25">
      <c r="B197" s="157"/>
      <c r="C197" s="158"/>
      <c r="D197" s="181" t="s">
        <v>17</v>
      </c>
      <c r="E197" s="181"/>
      <c r="F197" s="124">
        <f>F196+G196</f>
        <v>80950</v>
      </c>
      <c r="G197" s="131"/>
      <c r="H197" s="124">
        <f>H196+I196</f>
        <v>81150</v>
      </c>
      <c r="I197" s="125"/>
      <c r="J197" s="131">
        <f>J196+K196</f>
        <v>24025.57</v>
      </c>
      <c r="K197" s="125"/>
      <c r="L197" s="82">
        <f>J197/F197</f>
        <v>0.29679518221124152</v>
      </c>
      <c r="M197" s="83"/>
      <c r="N197" s="82">
        <f t="shared" si="63"/>
        <v>0.29606370918052988</v>
      </c>
      <c r="O197" s="84"/>
      <c r="P197" s="16"/>
      <c r="Q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49"/>
    </row>
    <row r="198" spans="2:35" ht="35.25" customHeight="1" x14ac:dyDescent="0.25">
      <c r="B198" s="157">
        <v>92</v>
      </c>
      <c r="C198" s="158" t="s">
        <v>225</v>
      </c>
      <c r="D198" s="63" t="s">
        <v>19</v>
      </c>
      <c r="E198" s="10" t="s">
        <v>20</v>
      </c>
      <c r="F198" s="87">
        <v>60560</v>
      </c>
      <c r="G198" s="16">
        <v>1000</v>
      </c>
      <c r="H198" s="87">
        <v>60660</v>
      </c>
      <c r="I198" s="90">
        <v>1000</v>
      </c>
      <c r="J198" s="16">
        <v>14012.57</v>
      </c>
      <c r="K198" s="90">
        <v>0</v>
      </c>
      <c r="L198" s="68">
        <f t="shared" si="62"/>
        <v>0.23138325627476883</v>
      </c>
      <c r="M198" s="69">
        <f t="shared" si="62"/>
        <v>0</v>
      </c>
      <c r="N198" s="68">
        <f t="shared" si="63"/>
        <v>0.23100181338608639</v>
      </c>
      <c r="O198" s="70">
        <f t="shared" si="63"/>
        <v>0</v>
      </c>
      <c r="P198" s="16"/>
      <c r="Q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49"/>
    </row>
    <row r="199" spans="2:35" ht="15.75" x14ac:dyDescent="0.25">
      <c r="B199" s="157"/>
      <c r="C199" s="158"/>
      <c r="D199" s="181" t="s">
        <v>17</v>
      </c>
      <c r="E199" s="181"/>
      <c r="F199" s="124">
        <f>F198+G198</f>
        <v>61560</v>
      </c>
      <c r="G199" s="131"/>
      <c r="H199" s="124">
        <f>H198+I198</f>
        <v>61660</v>
      </c>
      <c r="I199" s="125"/>
      <c r="J199" s="131">
        <f>J198+K198</f>
        <v>14012.57</v>
      </c>
      <c r="K199" s="125"/>
      <c r="L199" s="82">
        <f>J199/F199</f>
        <v>0.22762459389213774</v>
      </c>
      <c r="M199" s="83"/>
      <c r="N199" s="82">
        <f t="shared" si="63"/>
        <v>0.22725543301978593</v>
      </c>
      <c r="O199" s="84"/>
      <c r="P199" s="16"/>
      <c r="Q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49"/>
    </row>
    <row r="200" spans="2:35" ht="15.75" x14ac:dyDescent="0.25">
      <c r="B200" s="157">
        <v>95</v>
      </c>
      <c r="C200" s="158" t="s">
        <v>226</v>
      </c>
      <c r="D200" s="63" t="s">
        <v>19</v>
      </c>
      <c r="E200" s="10" t="s">
        <v>20</v>
      </c>
      <c r="F200" s="42">
        <v>179450</v>
      </c>
      <c r="G200" s="43">
        <v>17000</v>
      </c>
      <c r="H200" s="42">
        <v>179600</v>
      </c>
      <c r="I200" s="44">
        <v>17000</v>
      </c>
      <c r="J200" s="43">
        <v>49650.83</v>
      </c>
      <c r="K200" s="44">
        <v>0</v>
      </c>
      <c r="L200" s="68">
        <f>J200/F200</f>
        <v>0.27668336584006686</v>
      </c>
      <c r="M200" s="69">
        <f>K200/G200</f>
        <v>0</v>
      </c>
      <c r="N200" s="68">
        <f>J200/H200</f>
        <v>0.2764522828507795</v>
      </c>
      <c r="O200" s="70">
        <f>K200/I200</f>
        <v>0</v>
      </c>
      <c r="P200" s="16"/>
      <c r="Q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49"/>
    </row>
    <row r="201" spans="2:35" ht="29.25" customHeight="1" x14ac:dyDescent="0.25">
      <c r="B201" s="157"/>
      <c r="C201" s="158"/>
      <c r="D201" s="181" t="s">
        <v>17</v>
      </c>
      <c r="E201" s="181"/>
      <c r="F201" s="185">
        <f>F200+G200</f>
        <v>196450</v>
      </c>
      <c r="G201" s="186"/>
      <c r="H201" s="185">
        <f>H200+I200</f>
        <v>196600</v>
      </c>
      <c r="I201" s="187"/>
      <c r="J201" s="186">
        <f>J200+K200</f>
        <v>49650.83</v>
      </c>
      <c r="K201" s="187"/>
      <c r="L201" s="82">
        <f>J201/F201</f>
        <v>0.25274029015016547</v>
      </c>
      <c r="M201" s="83"/>
      <c r="N201" s="82">
        <f t="shared" ref="N201:O202" si="64">J201/H201</f>
        <v>0.25254745676500512</v>
      </c>
      <c r="O201" s="84"/>
      <c r="P201" s="16"/>
      <c r="Q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49"/>
    </row>
    <row r="202" spans="2:35" ht="24" customHeight="1" x14ac:dyDescent="0.25">
      <c r="B202" s="188"/>
      <c r="C202" s="189"/>
      <c r="D202" s="190" t="s">
        <v>22</v>
      </c>
      <c r="E202" s="191"/>
      <c r="F202" s="192">
        <f t="shared" ref="F202:K202" si="65">F200+F198+F196+F194+F192+F190+F188+F178+F176+F174+F172+F168+F166+F164+F160+F158+F153+F151+F149+F147+F142+F140+F138+F136+F131+F121+F119+F117+F111+F109+F100+F93+F88+F77+F69+F61+F54+F46+F33+F13+F11+F7+F129+F123+F24</f>
        <v>327448444</v>
      </c>
      <c r="G202" s="192">
        <f t="shared" si="65"/>
        <v>167022900</v>
      </c>
      <c r="H202" s="192">
        <f t="shared" si="65"/>
        <v>330067922.37</v>
      </c>
      <c r="I202" s="193">
        <f>I200+I198+I196+I194+I192+I190+I188+I178+I176+I174+I172+I168+I166+I164+I160+I158+I153+I151+I149+I147+I142+I140+I138+I136+I131+I121+I119+I117+I111+I109+I100+I93+I88+I77+I69+I61+I54+I46+I33+I13+I11+I7+I129+I123+I24</f>
        <v>167022900.00999999</v>
      </c>
      <c r="J202" s="194">
        <f t="shared" si="65"/>
        <v>92343909.769999996</v>
      </c>
      <c r="K202" s="193">
        <f t="shared" si="65"/>
        <v>14040160.540000001</v>
      </c>
      <c r="L202" s="195">
        <f>J202/F202</f>
        <v>0.2820105316182232</v>
      </c>
      <c r="M202" s="196">
        <f t="shared" ref="M202" si="66">K202/G202</f>
        <v>8.406129063739165E-2</v>
      </c>
      <c r="N202" s="195">
        <f t="shared" si="64"/>
        <v>0.2797724453407629</v>
      </c>
      <c r="O202" s="197">
        <f t="shared" si="64"/>
        <v>8.4061290632358732E-2</v>
      </c>
      <c r="P202" s="16"/>
      <c r="Q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49"/>
    </row>
    <row r="203" spans="2:35" ht="24" customHeight="1" thickBot="1" x14ac:dyDescent="0.3">
      <c r="B203" s="198"/>
      <c r="C203" s="199"/>
      <c r="D203" s="200" t="s">
        <v>17</v>
      </c>
      <c r="E203" s="200"/>
      <c r="F203" s="201">
        <f>F201+F199+F197+F195+F193+F191+F189+F179+F177+F175+F173+F169+F167+F165+F161+F159+F154+F152+F150+F148+F143+F141+F139+F137+F132+F130+F124+F122+F120+F118+F112+F101+F94+F89+F78+F70+F62+F55+F47+F34+F14+F12+F8+F110+F25</f>
        <v>494471344</v>
      </c>
      <c r="G203" s="202"/>
      <c r="H203" s="201">
        <f>H201+H199+H197+H195+H193+H191+H189+H179+H177+H175+H173+H169+H167+H165+H161+H159+H154+H152+H150+H148+H143+H141+H139+H137+H132+H130+H124+H122+H120+H118+H112+H101+H94+H89+H78+H70+H62+H55+H47+H34+H14+H12+H8+H110+H25</f>
        <v>497090822.38</v>
      </c>
      <c r="I203" s="201"/>
      <c r="J203" s="203">
        <f>J201+J199+J197+J195+J193+J191+J189+J179+J177+J175+J173+J169+J167+J165+J161+J159+J154+J152+J150+J148+J143+J141+J139+J137+J132+J130+J124+J122+J120+J118+J112+J101+J94+J89+J78+J70+J62+J55+J47+J34+J14+J12+J8+J110+J25</f>
        <v>106384070.31</v>
      </c>
      <c r="K203" s="201"/>
      <c r="L203" s="204">
        <f>J203/F203</f>
        <v>0.2151470891101831</v>
      </c>
      <c r="M203" s="205"/>
      <c r="N203" s="204">
        <f>J203/H203</f>
        <v>0.21401334629484456</v>
      </c>
      <c r="O203" s="206"/>
      <c r="P203" s="16"/>
      <c r="Q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49"/>
    </row>
    <row r="204" spans="2:35" ht="16.5" thickTop="1" x14ac:dyDescent="0.25">
      <c r="F204" s="16"/>
      <c r="G204" s="16"/>
      <c r="H204" s="16"/>
      <c r="I204" s="16"/>
      <c r="J204" s="16"/>
      <c r="K204" s="16"/>
      <c r="L204" s="15"/>
      <c r="M204" s="15"/>
      <c r="N204" s="15"/>
      <c r="O204" s="15"/>
      <c r="P204" s="16"/>
      <c r="Q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49"/>
    </row>
    <row r="205" spans="2:35" ht="15.75" x14ac:dyDescent="0.25">
      <c r="F205" s="16"/>
      <c r="G205" s="16"/>
      <c r="H205" s="16"/>
      <c r="I205" s="16"/>
      <c r="J205" s="16"/>
      <c r="K205" s="16"/>
      <c r="AI205" s="49"/>
    </row>
    <row r="206" spans="2:35" ht="15.75" x14ac:dyDescent="0.25">
      <c r="F206" s="16"/>
      <c r="G206" s="16"/>
      <c r="J206" s="16"/>
      <c r="K206" s="16"/>
      <c r="AI206" s="49"/>
    </row>
    <row r="207" spans="2:35" ht="15.75" x14ac:dyDescent="0.25">
      <c r="F207" s="207"/>
      <c r="G207" s="207"/>
      <c r="H207" s="207"/>
      <c r="I207" s="207"/>
      <c r="J207" s="1"/>
      <c r="K207" s="1"/>
      <c r="AG207" s="49"/>
      <c r="AI207" s="49"/>
    </row>
    <row r="208" spans="2:35" ht="15.75" x14ac:dyDescent="0.25">
      <c r="F208" s="16"/>
      <c r="H208" s="16"/>
      <c r="I208" s="16"/>
      <c r="J208" s="16"/>
      <c r="AI208" s="49"/>
    </row>
    <row r="209" spans="6:35" ht="15.75" x14ac:dyDescent="0.25">
      <c r="F209" s="16"/>
      <c r="G209" s="16"/>
      <c r="H209" s="16"/>
      <c r="I209" s="1"/>
      <c r="J209" s="1"/>
      <c r="K209" s="1"/>
      <c r="AI209" s="49"/>
    </row>
    <row r="210" spans="6:35" x14ac:dyDescent="0.25">
      <c r="F210" s="16"/>
      <c r="G210" s="16"/>
      <c r="H210" s="16"/>
      <c r="I210" s="16"/>
      <c r="J210" s="1"/>
      <c r="K210" s="1"/>
    </row>
    <row r="211" spans="6:35" x14ac:dyDescent="0.25">
      <c r="F211" s="16"/>
      <c r="H211" s="16"/>
      <c r="J211" s="16"/>
    </row>
    <row r="212" spans="6:35" x14ac:dyDescent="0.25">
      <c r="J212" s="16"/>
      <c r="K212" s="16"/>
    </row>
    <row r="213" spans="6:35" x14ac:dyDescent="0.25">
      <c r="F213" s="16"/>
      <c r="G213" s="16"/>
      <c r="H213" s="16"/>
      <c r="I213" s="16"/>
      <c r="J213" s="16"/>
    </row>
    <row r="214" spans="6:35" x14ac:dyDescent="0.25">
      <c r="F214" s="16"/>
      <c r="H214" s="16"/>
      <c r="J214" s="16"/>
    </row>
    <row r="215" spans="6:35" x14ac:dyDescent="0.25">
      <c r="F215" s="16"/>
      <c r="G215" s="16"/>
      <c r="H215" s="16"/>
      <c r="I215" s="16"/>
      <c r="J215" s="16"/>
      <c r="K215" s="16"/>
    </row>
    <row r="216" spans="6:35" x14ac:dyDescent="0.25">
      <c r="F216" s="16"/>
      <c r="G216" s="16"/>
      <c r="H216" s="16"/>
      <c r="I216" s="16"/>
      <c r="J216" s="16"/>
      <c r="K216" s="16"/>
    </row>
    <row r="218" spans="6:35" x14ac:dyDescent="0.25">
      <c r="F218" s="16"/>
      <c r="K218" s="16"/>
    </row>
  </sheetData>
  <mergeCells count="400">
    <mergeCell ref="E2:K2"/>
    <mergeCell ref="F4:G4"/>
    <mergeCell ref="B5:B6"/>
    <mergeCell ref="C5:C6"/>
    <mergeCell ref="D5:D6"/>
    <mergeCell ref="E5:E6"/>
    <mergeCell ref="F5:G5"/>
    <mergeCell ref="H5:I5"/>
    <mergeCell ref="J5:K5"/>
    <mergeCell ref="L5:M5"/>
    <mergeCell ref="N5:O5"/>
    <mergeCell ref="B7:B8"/>
    <mergeCell ref="C7:C8"/>
    <mergeCell ref="D8:E8"/>
    <mergeCell ref="F8:G8"/>
    <mergeCell ref="H8:I8"/>
    <mergeCell ref="J8:K8"/>
    <mergeCell ref="L8:M8"/>
    <mergeCell ref="N8:O8"/>
    <mergeCell ref="J12:K12"/>
    <mergeCell ref="L12:M12"/>
    <mergeCell ref="N12:O12"/>
    <mergeCell ref="B13:B14"/>
    <mergeCell ref="C13:C14"/>
    <mergeCell ref="D14:E14"/>
    <mergeCell ref="F14:G14"/>
    <mergeCell ref="H14:I14"/>
    <mergeCell ref="J14:K14"/>
    <mergeCell ref="L14:M14"/>
    <mergeCell ref="B9:B12"/>
    <mergeCell ref="C9:C12"/>
    <mergeCell ref="D11:E11"/>
    <mergeCell ref="D12:E12"/>
    <mergeCell ref="F12:G12"/>
    <mergeCell ref="H12:I12"/>
    <mergeCell ref="N14:O14"/>
    <mergeCell ref="B15:B25"/>
    <mergeCell ref="C15:C25"/>
    <mergeCell ref="D24:E24"/>
    <mergeCell ref="D25:E25"/>
    <mergeCell ref="F25:G25"/>
    <mergeCell ref="H25:I25"/>
    <mergeCell ref="J25:K25"/>
    <mergeCell ref="L25:M25"/>
    <mergeCell ref="N25:O25"/>
    <mergeCell ref="J34:K34"/>
    <mergeCell ref="L34:M34"/>
    <mergeCell ref="N34:O34"/>
    <mergeCell ref="B35:B47"/>
    <mergeCell ref="C35:C47"/>
    <mergeCell ref="D46:E46"/>
    <mergeCell ref="D47:E47"/>
    <mergeCell ref="F47:G47"/>
    <mergeCell ref="H47:I47"/>
    <mergeCell ref="J47:K47"/>
    <mergeCell ref="B26:B34"/>
    <mergeCell ref="C26:C34"/>
    <mergeCell ref="D33:E33"/>
    <mergeCell ref="D34:E34"/>
    <mergeCell ref="F34:G34"/>
    <mergeCell ref="H34:I34"/>
    <mergeCell ref="L47:M47"/>
    <mergeCell ref="N47:O47"/>
    <mergeCell ref="B48:B55"/>
    <mergeCell ref="C48:C55"/>
    <mergeCell ref="D54:E54"/>
    <mergeCell ref="D55:E55"/>
    <mergeCell ref="F55:G55"/>
    <mergeCell ref="H55:I55"/>
    <mergeCell ref="J55:K55"/>
    <mergeCell ref="L55:M55"/>
    <mergeCell ref="N55:O55"/>
    <mergeCell ref="B56:B62"/>
    <mergeCell ref="C56:C62"/>
    <mergeCell ref="D61:E61"/>
    <mergeCell ref="D62:E62"/>
    <mergeCell ref="F62:G62"/>
    <mergeCell ref="H62:I62"/>
    <mergeCell ref="J62:K62"/>
    <mergeCell ref="L62:M62"/>
    <mergeCell ref="N62:O62"/>
    <mergeCell ref="J70:K70"/>
    <mergeCell ref="L70:M70"/>
    <mergeCell ref="N70:O70"/>
    <mergeCell ref="B71:B78"/>
    <mergeCell ref="C71:C78"/>
    <mergeCell ref="D77:E77"/>
    <mergeCell ref="D78:E78"/>
    <mergeCell ref="F78:G78"/>
    <mergeCell ref="H78:I78"/>
    <mergeCell ref="J78:K78"/>
    <mergeCell ref="B63:B70"/>
    <mergeCell ref="C63:C70"/>
    <mergeCell ref="D69:E69"/>
    <mergeCell ref="D70:E70"/>
    <mergeCell ref="F70:G70"/>
    <mergeCell ref="H70:I70"/>
    <mergeCell ref="L78:M78"/>
    <mergeCell ref="N78:O78"/>
    <mergeCell ref="B79:B89"/>
    <mergeCell ref="C79:C89"/>
    <mergeCell ref="D88:E88"/>
    <mergeCell ref="D89:E89"/>
    <mergeCell ref="F89:G89"/>
    <mergeCell ref="H89:I89"/>
    <mergeCell ref="J89:K89"/>
    <mergeCell ref="L89:M89"/>
    <mergeCell ref="N89:O89"/>
    <mergeCell ref="B90:B94"/>
    <mergeCell ref="C90:C94"/>
    <mergeCell ref="D93:E93"/>
    <mergeCell ref="D94:E94"/>
    <mergeCell ref="F94:G94"/>
    <mergeCell ref="H94:I94"/>
    <mergeCell ref="J94:K94"/>
    <mergeCell ref="L94:M94"/>
    <mergeCell ref="N94:O94"/>
    <mergeCell ref="B102:B110"/>
    <mergeCell ref="C102:C110"/>
    <mergeCell ref="D109:E109"/>
    <mergeCell ref="D110:E110"/>
    <mergeCell ref="F110:G110"/>
    <mergeCell ref="H110:I110"/>
    <mergeCell ref="J110:K110"/>
    <mergeCell ref="B95:B101"/>
    <mergeCell ref="C95:C101"/>
    <mergeCell ref="D100:E100"/>
    <mergeCell ref="D101:E101"/>
    <mergeCell ref="F101:G101"/>
    <mergeCell ref="H101:I101"/>
    <mergeCell ref="J112:K112"/>
    <mergeCell ref="L112:M112"/>
    <mergeCell ref="N112:O112"/>
    <mergeCell ref="J118:K118"/>
    <mergeCell ref="L118:M118"/>
    <mergeCell ref="N118:O118"/>
    <mergeCell ref="J101:K101"/>
    <mergeCell ref="L101:M101"/>
    <mergeCell ref="N101:O101"/>
    <mergeCell ref="L110:M110"/>
    <mergeCell ref="N110:O110"/>
    <mergeCell ref="B113:B118"/>
    <mergeCell ref="C113:C118"/>
    <mergeCell ref="D117:E117"/>
    <mergeCell ref="D118:E118"/>
    <mergeCell ref="F118:G118"/>
    <mergeCell ref="H118:I118"/>
    <mergeCell ref="B111:B112"/>
    <mergeCell ref="C111:C112"/>
    <mergeCell ref="D112:E112"/>
    <mergeCell ref="F112:G112"/>
    <mergeCell ref="H112:I112"/>
    <mergeCell ref="N120:O120"/>
    <mergeCell ref="B121:B122"/>
    <mergeCell ref="C121:C122"/>
    <mergeCell ref="D122:E122"/>
    <mergeCell ref="F122:G122"/>
    <mergeCell ref="H122:I122"/>
    <mergeCell ref="J122:K122"/>
    <mergeCell ref="L122:M122"/>
    <mergeCell ref="N122:O122"/>
    <mergeCell ref="B119:B120"/>
    <mergeCell ref="C119:C120"/>
    <mergeCell ref="D120:E120"/>
    <mergeCell ref="F120:G120"/>
    <mergeCell ref="H120:I120"/>
    <mergeCell ref="J120:K120"/>
    <mergeCell ref="L120:M120"/>
    <mergeCell ref="J132:K132"/>
    <mergeCell ref="L132:M132"/>
    <mergeCell ref="N132:O132"/>
    <mergeCell ref="J137:K137"/>
    <mergeCell ref="L137:M137"/>
    <mergeCell ref="N137:O137"/>
    <mergeCell ref="L124:M124"/>
    <mergeCell ref="N124:O124"/>
    <mergeCell ref="B125:B130"/>
    <mergeCell ref="C125:C130"/>
    <mergeCell ref="D129:E129"/>
    <mergeCell ref="D130:E130"/>
    <mergeCell ref="F130:G130"/>
    <mergeCell ref="H130:I130"/>
    <mergeCell ref="J130:K130"/>
    <mergeCell ref="L130:M130"/>
    <mergeCell ref="B123:B124"/>
    <mergeCell ref="C123:C124"/>
    <mergeCell ref="D124:E124"/>
    <mergeCell ref="F124:G124"/>
    <mergeCell ref="H124:I124"/>
    <mergeCell ref="J124:K124"/>
    <mergeCell ref="N130:O130"/>
    <mergeCell ref="B133:B137"/>
    <mergeCell ref="C133:C137"/>
    <mergeCell ref="D136:E136"/>
    <mergeCell ref="D137:E137"/>
    <mergeCell ref="F137:G137"/>
    <mergeCell ref="H137:I137"/>
    <mergeCell ref="B131:B132"/>
    <mergeCell ref="C131:C132"/>
    <mergeCell ref="D132:E132"/>
    <mergeCell ref="F132:G132"/>
    <mergeCell ref="H132:I132"/>
    <mergeCell ref="N139:O139"/>
    <mergeCell ref="B140:B141"/>
    <mergeCell ref="C140:C141"/>
    <mergeCell ref="D141:E141"/>
    <mergeCell ref="F141:G141"/>
    <mergeCell ref="H141:I141"/>
    <mergeCell ref="J141:K141"/>
    <mergeCell ref="L141:M141"/>
    <mergeCell ref="N141:O141"/>
    <mergeCell ref="B138:B139"/>
    <mergeCell ref="C138:C139"/>
    <mergeCell ref="D139:E139"/>
    <mergeCell ref="F139:G139"/>
    <mergeCell ref="H139:I139"/>
    <mergeCell ref="J139:K139"/>
    <mergeCell ref="L139:M139"/>
    <mergeCell ref="L143:M143"/>
    <mergeCell ref="N143:O143"/>
    <mergeCell ref="B144:B148"/>
    <mergeCell ref="C144:C148"/>
    <mergeCell ref="D147:E147"/>
    <mergeCell ref="D148:E148"/>
    <mergeCell ref="F148:G148"/>
    <mergeCell ref="H148:I148"/>
    <mergeCell ref="J148:K148"/>
    <mergeCell ref="L148:M148"/>
    <mergeCell ref="B142:B143"/>
    <mergeCell ref="C142:C143"/>
    <mergeCell ref="D143:E143"/>
    <mergeCell ref="F143:G143"/>
    <mergeCell ref="H143:I143"/>
    <mergeCell ref="J143:K143"/>
    <mergeCell ref="N148:O148"/>
    <mergeCell ref="B149:B150"/>
    <mergeCell ref="C149:C150"/>
    <mergeCell ref="D150:E150"/>
    <mergeCell ref="F150:G150"/>
    <mergeCell ref="H150:I150"/>
    <mergeCell ref="J150:K150"/>
    <mergeCell ref="L150:M150"/>
    <mergeCell ref="N150:O150"/>
    <mergeCell ref="L152:M152"/>
    <mergeCell ref="N152:O152"/>
    <mergeCell ref="B153:B154"/>
    <mergeCell ref="C153:C154"/>
    <mergeCell ref="D154:E154"/>
    <mergeCell ref="F154:G154"/>
    <mergeCell ref="H154:I154"/>
    <mergeCell ref="J154:K154"/>
    <mergeCell ref="L154:M154"/>
    <mergeCell ref="N154:O154"/>
    <mergeCell ref="B151:B152"/>
    <mergeCell ref="C151:C152"/>
    <mergeCell ref="D152:E152"/>
    <mergeCell ref="F152:G152"/>
    <mergeCell ref="H152:I152"/>
    <mergeCell ref="J152:K152"/>
    <mergeCell ref="J159:K159"/>
    <mergeCell ref="L159:M159"/>
    <mergeCell ref="N159:O159"/>
    <mergeCell ref="B160:B161"/>
    <mergeCell ref="C160:C161"/>
    <mergeCell ref="D161:E161"/>
    <mergeCell ref="F161:G161"/>
    <mergeCell ref="H161:I161"/>
    <mergeCell ref="J161:K161"/>
    <mergeCell ref="L161:M161"/>
    <mergeCell ref="B155:B159"/>
    <mergeCell ref="C155:C159"/>
    <mergeCell ref="D158:E158"/>
    <mergeCell ref="D159:E159"/>
    <mergeCell ref="F159:G159"/>
    <mergeCell ref="H159:I159"/>
    <mergeCell ref="N161:O161"/>
    <mergeCell ref="B162:B165"/>
    <mergeCell ref="C162:C165"/>
    <mergeCell ref="D164:E164"/>
    <mergeCell ref="D165:E165"/>
    <mergeCell ref="F165:G165"/>
    <mergeCell ref="H165:I165"/>
    <mergeCell ref="J165:K165"/>
    <mergeCell ref="L165:M165"/>
    <mergeCell ref="N165:O165"/>
    <mergeCell ref="L167:M167"/>
    <mergeCell ref="N167:O167"/>
    <mergeCell ref="B168:B169"/>
    <mergeCell ref="C168:C169"/>
    <mergeCell ref="D169:E169"/>
    <mergeCell ref="F169:G169"/>
    <mergeCell ref="H169:I169"/>
    <mergeCell ref="J169:K169"/>
    <mergeCell ref="L169:M169"/>
    <mergeCell ref="N169:O169"/>
    <mergeCell ref="B166:B167"/>
    <mergeCell ref="C166:C167"/>
    <mergeCell ref="D167:E167"/>
    <mergeCell ref="F167:G167"/>
    <mergeCell ref="H167:I167"/>
    <mergeCell ref="J167:K167"/>
    <mergeCell ref="L177:M177"/>
    <mergeCell ref="N177:O177"/>
    <mergeCell ref="L179:M179"/>
    <mergeCell ref="N179:O179"/>
    <mergeCell ref="J173:K173"/>
    <mergeCell ref="L173:M173"/>
    <mergeCell ref="N173:O173"/>
    <mergeCell ref="B174:B175"/>
    <mergeCell ref="C174:C175"/>
    <mergeCell ref="D175:E175"/>
    <mergeCell ref="F175:G175"/>
    <mergeCell ref="H175:I175"/>
    <mergeCell ref="J175:K175"/>
    <mergeCell ref="L175:M175"/>
    <mergeCell ref="B170:B173"/>
    <mergeCell ref="C170:C173"/>
    <mergeCell ref="D172:E172"/>
    <mergeCell ref="D173:E173"/>
    <mergeCell ref="F173:G173"/>
    <mergeCell ref="H173:I173"/>
    <mergeCell ref="N175:O175"/>
    <mergeCell ref="B178:B179"/>
    <mergeCell ref="C178:C179"/>
    <mergeCell ref="D179:E179"/>
    <mergeCell ref="F179:G179"/>
    <mergeCell ref="H179:I179"/>
    <mergeCell ref="J179:K179"/>
    <mergeCell ref="B176:B177"/>
    <mergeCell ref="C176:C177"/>
    <mergeCell ref="D177:E177"/>
    <mergeCell ref="F177:G177"/>
    <mergeCell ref="H177:I177"/>
    <mergeCell ref="J177:K177"/>
    <mergeCell ref="N189:O189"/>
    <mergeCell ref="B190:B191"/>
    <mergeCell ref="C190:C191"/>
    <mergeCell ref="D191:E191"/>
    <mergeCell ref="F191:G191"/>
    <mergeCell ref="H191:I191"/>
    <mergeCell ref="J191:K191"/>
    <mergeCell ref="L191:M191"/>
    <mergeCell ref="N191:O191"/>
    <mergeCell ref="B180:B189"/>
    <mergeCell ref="C180:C189"/>
    <mergeCell ref="D188:E188"/>
    <mergeCell ref="D189:E189"/>
    <mergeCell ref="F189:G189"/>
    <mergeCell ref="H189:I189"/>
    <mergeCell ref="J189:K189"/>
    <mergeCell ref="L189:M189"/>
    <mergeCell ref="L193:M193"/>
    <mergeCell ref="N193:O193"/>
    <mergeCell ref="B194:B195"/>
    <mergeCell ref="C194:C195"/>
    <mergeCell ref="D195:E195"/>
    <mergeCell ref="F195:G195"/>
    <mergeCell ref="H195:I195"/>
    <mergeCell ref="J195:K195"/>
    <mergeCell ref="L195:M195"/>
    <mergeCell ref="N195:O195"/>
    <mergeCell ref="B192:B193"/>
    <mergeCell ref="C192:C193"/>
    <mergeCell ref="D193:E193"/>
    <mergeCell ref="F193:G193"/>
    <mergeCell ref="H193:I193"/>
    <mergeCell ref="J193:K193"/>
    <mergeCell ref="B200:B201"/>
    <mergeCell ref="C200:C201"/>
    <mergeCell ref="D201:E201"/>
    <mergeCell ref="F201:G201"/>
    <mergeCell ref="H201:I201"/>
    <mergeCell ref="J201:K201"/>
    <mergeCell ref="L197:M197"/>
    <mergeCell ref="N197:O197"/>
    <mergeCell ref="B198:B199"/>
    <mergeCell ref="C198:C199"/>
    <mergeCell ref="D199:E199"/>
    <mergeCell ref="F199:G199"/>
    <mergeCell ref="H199:I199"/>
    <mergeCell ref="J199:K199"/>
    <mergeCell ref="L199:M199"/>
    <mergeCell ref="N199:O199"/>
    <mergeCell ref="B196:B197"/>
    <mergeCell ref="C196:C197"/>
    <mergeCell ref="D197:E197"/>
    <mergeCell ref="F197:G197"/>
    <mergeCell ref="H197:I197"/>
    <mergeCell ref="J197:K197"/>
    <mergeCell ref="F207:G207"/>
    <mergeCell ref="H207:I207"/>
    <mergeCell ref="L201:M201"/>
    <mergeCell ref="N201:O201"/>
    <mergeCell ref="D202:E202"/>
    <mergeCell ref="D203:E203"/>
    <mergeCell ref="F203:G203"/>
    <mergeCell ref="H203:I203"/>
    <mergeCell ref="J203:K203"/>
    <mergeCell ref="L203:M203"/>
    <mergeCell ref="N203:O203"/>
  </mergeCells>
  <pageMargins left="0.7" right="0.7" top="0.75" bottom="0.75" header="0.3" footer="0.3"/>
  <pageSetup scale="40" fitToHeight="0" orientation="landscape" horizontalDpi="300" verticalDpi="300" r:id="rId1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 permb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Shpresa Karanxha</dc:creator>
  <cp:lastModifiedBy>Shpresa Karanxha</cp:lastModifiedBy>
  <cp:lastPrinted>2026-06-01T08:33:50Z</cp:lastPrinted>
  <dcterms:created xsi:type="dcterms:W3CDTF">2026-05-28T11:22:55Z</dcterms:created>
  <dcterms:modified xsi:type="dcterms:W3CDTF">2026-07-29T11:27:01Z</dcterms:modified>
</cp:coreProperties>
</file>