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1ED89748-4B41-4D6A-A594-BF3E74AEE2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ksi nr.1.2  4-mujori" sheetId="3" r:id="rId1"/>
  </sheets>
  <definedNames>
    <definedName name="JR_PAGE_ANCHOR_0_1" localSheetId="0">'Aneksi nr.1.2  4-mujori'!$A$1</definedName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3" l="1"/>
  <c r="U45" i="3"/>
  <c r="M45" i="3" l="1"/>
  <c r="I18" i="3"/>
  <c r="V45" i="3"/>
  <c r="I17" i="3"/>
  <c r="J46" i="3" l="1"/>
  <c r="J45" i="3"/>
  <c r="J44" i="3"/>
  <c r="J43" i="3"/>
  <c r="J15" i="3" l="1"/>
  <c r="R18" i="3"/>
  <c r="R19" i="3"/>
  <c r="R20" i="3"/>
  <c r="R17" i="3"/>
  <c r="R43" i="3" s="1"/>
  <c r="V43" i="3" s="1"/>
  <c r="J41" i="3"/>
  <c r="J34" i="3"/>
  <c r="J27" i="3"/>
  <c r="J9" i="3"/>
  <c r="J21" i="3"/>
  <c r="I32" i="3" l="1"/>
  <c r="I7" i="3"/>
  <c r="I43" i="3" l="1"/>
  <c r="I9" i="3"/>
  <c r="Q46" i="3" l="1"/>
  <c r="P46" i="3"/>
  <c r="O46" i="3"/>
  <c r="N46" i="3"/>
  <c r="M46" i="3"/>
  <c r="L46" i="3"/>
  <c r="K46" i="3"/>
  <c r="I46" i="3"/>
  <c r="H46" i="3"/>
  <c r="Q45" i="3"/>
  <c r="P45" i="3"/>
  <c r="O45" i="3"/>
  <c r="N45" i="3"/>
  <c r="L45" i="3"/>
  <c r="K45" i="3"/>
  <c r="H45" i="3"/>
  <c r="Q44" i="3"/>
  <c r="P44" i="3"/>
  <c r="O44" i="3"/>
  <c r="N44" i="3"/>
  <c r="M44" i="3"/>
  <c r="L44" i="3"/>
  <c r="K44" i="3"/>
  <c r="I44" i="3"/>
  <c r="H44" i="3"/>
  <c r="Q43" i="3"/>
  <c r="P43" i="3"/>
  <c r="O43" i="3"/>
  <c r="M43" i="3"/>
  <c r="L43" i="3"/>
  <c r="K43" i="3"/>
  <c r="H43" i="3"/>
  <c r="Q41" i="3"/>
  <c r="P41" i="3"/>
  <c r="O41" i="3"/>
  <c r="N41" i="3"/>
  <c r="M41" i="3"/>
  <c r="L41" i="3"/>
  <c r="K41" i="3"/>
  <c r="I41" i="3"/>
  <c r="R40" i="3"/>
  <c r="R39" i="3"/>
  <c r="R38" i="3"/>
  <c r="R37" i="3"/>
  <c r="R36" i="3"/>
  <c r="Q34" i="3"/>
  <c r="P34" i="3"/>
  <c r="O34" i="3"/>
  <c r="N34" i="3"/>
  <c r="M34" i="3"/>
  <c r="L34" i="3"/>
  <c r="K34" i="3"/>
  <c r="I34" i="3"/>
  <c r="H34" i="3"/>
  <c r="R33" i="3"/>
  <c r="R32" i="3"/>
  <c r="R31" i="3"/>
  <c r="R30" i="3"/>
  <c r="R29" i="3"/>
  <c r="Q27" i="3"/>
  <c r="P27" i="3"/>
  <c r="O27" i="3"/>
  <c r="N27" i="3"/>
  <c r="M27" i="3"/>
  <c r="L27" i="3"/>
  <c r="K27" i="3"/>
  <c r="I27" i="3"/>
  <c r="H27" i="3"/>
  <c r="R26" i="3"/>
  <c r="R25" i="3"/>
  <c r="R24" i="3"/>
  <c r="R23" i="3"/>
  <c r="Q21" i="3"/>
  <c r="P21" i="3"/>
  <c r="O21" i="3"/>
  <c r="N21" i="3"/>
  <c r="M21" i="3"/>
  <c r="L21" i="3"/>
  <c r="K21" i="3"/>
  <c r="I21" i="3"/>
  <c r="H21" i="3"/>
  <c r="Q15" i="3"/>
  <c r="P15" i="3"/>
  <c r="O15" i="3"/>
  <c r="N15" i="3"/>
  <c r="M15" i="3"/>
  <c r="L15" i="3"/>
  <c r="K15" i="3"/>
  <c r="I15" i="3"/>
  <c r="R14" i="3"/>
  <c r="R13" i="3"/>
  <c r="R12" i="3"/>
  <c r="R11" i="3"/>
  <c r="Q9" i="3"/>
  <c r="P9" i="3"/>
  <c r="O9" i="3"/>
  <c r="N9" i="3"/>
  <c r="M9" i="3"/>
  <c r="L9" i="3"/>
  <c r="K9" i="3"/>
  <c r="H9" i="3"/>
  <c r="R8" i="3"/>
  <c r="I45" i="3"/>
  <c r="R6" i="3"/>
  <c r="R5" i="3"/>
  <c r="T16" i="3" l="1"/>
  <c r="T35" i="3"/>
  <c r="R46" i="3"/>
  <c r="T42" i="3"/>
  <c r="R41" i="3"/>
  <c r="R34" i="3"/>
  <c r="R27" i="3"/>
  <c r="T28" i="3"/>
  <c r="R21" i="3"/>
  <c r="R15" i="3"/>
  <c r="R7" i="3"/>
  <c r="T10" i="3" s="1"/>
  <c r="R44" i="3"/>
  <c r="V44" i="3" s="1"/>
  <c r="R9" i="3" l="1"/>
  <c r="R45" i="3"/>
</calcChain>
</file>

<file path=xl/sharedStrings.xml><?xml version="1.0" encoding="utf-8"?>
<sst xmlns="http://schemas.openxmlformats.org/spreadsheetml/2006/main" count="178" uniqueCount="50">
  <si>
    <t>Aneksi 1.2 "Shpenzimet Buxhetore në Total Programi dhe Total Ministrie/Institucioni Buxhetor"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</si>
  <si>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</si>
  <si>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</si>
  <si>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</si>
  <si>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</si>
  <si>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</si>
  <si>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</si>
  <si>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</si>
  <si>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</si>
  <si>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</si>
  <si>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</si>
  <si>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</si>
  <si>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</si>
  <si>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</si>
  <si>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</si>
  <si>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Total</t>
  </si>
  <si>
    <t>10</t>
  </si>
  <si>
    <t>01110</t>
  </si>
  <si>
    <t>Planifikimi, Menaxhimi dhe Administrimi</t>
  </si>
  <si>
    <t>Plani fillestar</t>
  </si>
  <si>
    <t>Plani i rishikuar</t>
  </si>
  <si>
    <t>Shpenzime faktike</t>
  </si>
  <si>
    <t>Angazhime</t>
  </si>
  <si>
    <t>Ndryshimi ne vlere absolute</t>
  </si>
  <si>
    <t>Realizimi ne %</t>
  </si>
  <si>
    <t>01120</t>
  </si>
  <si>
    <t>Menaxhimi i Shpezimeve Publike</t>
  </si>
  <si>
    <t>01130</t>
  </si>
  <si>
    <t>Ekzekutimi i Pagesave të Ndryshme</t>
  </si>
  <si>
    <t>01140</t>
  </si>
  <si>
    <t>Menaxhimi i te Ardhurave Tatimore</t>
  </si>
  <si>
    <t>Te ardhura jashte limiti</t>
  </si>
  <si>
    <t>01150</t>
  </si>
  <si>
    <t>Menaxhimi i te Ardhurave Doganore</t>
  </si>
  <si>
    <t>01160</t>
  </si>
  <si>
    <t>Lufta kunder Transaksioneve Finnaciare Jo-Ligjore</t>
  </si>
  <si>
    <t>Total i Ministrisë/Institucionit</t>
  </si>
  <si>
    <t>Numri i punonjesve në Total</t>
  </si>
  <si>
    <t>Numri faktik</t>
  </si>
  <si>
    <t>Emri</t>
  </si>
  <si>
    <t>Sekretari i Përgjithshëm</t>
  </si>
  <si>
    <t>Firma</t>
  </si>
  <si>
    <t>Data</t>
  </si>
  <si>
    <t>Sekretar I GMS</t>
  </si>
  <si>
    <t>Brikena Qela</t>
  </si>
  <si>
    <t>Gentian Këri</t>
  </si>
  <si>
    <t>Periudha e Raportimit  4-2026</t>
  </si>
  <si>
    <t>29.05.2026</t>
  </si>
  <si>
    <t>V.O Anekset janë plotesuar manualisht sipas vlerave te gjeneruara nga sistemi SIFQ per 4- mujorin  pasi nuk kemi pas akses per te hedhur te dhenat ne AFMIS</t>
  </si>
  <si>
    <t>Art. 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</si>
</sst>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0">
    <font>
      <sz val="11"/>
      <color theme="1"/>
      <name val="Calibri"/>
      <family val="2"/>
      <scheme val="minor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sz val="9"/>
      <color rgb="FF000000"/>
      <name val="SansSerif"/>
      <family val="2"/>
    </font>
    <font>
      <b/>
      <sz val="9"/>
      <color rgb="FF080808"/>
      <name val="Arial"/>
      <family val="2"/>
    </font>
    <font>
      <sz val="9"/>
      <color rgb="FF080808"/>
      <name val="Arial"/>
      <family val="2"/>
    </font>
    <font>
      <b/>
      <sz val="9"/>
      <color rgb="FF050505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10"/>
      <color rgb="FF050505"/>
      <name val="SansSerif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/>
      <diagonal/>
    </border>
    <border>
      <left style="thin">
        <color rgb="FF050505"/>
      </left>
      <right style="thin">
        <color rgb="FF050505"/>
      </right>
      <top style="double">
        <color rgb="FF050505"/>
      </top>
      <bottom/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/>
    </xf>
    <xf numFmtId="0" fontId="6" fillId="13" borderId="4" xfId="0" applyFont="1" applyFill="1" applyBorder="1" applyAlignment="1">
      <alignment horizontal="left" vertical="center"/>
    </xf>
    <xf numFmtId="0" fontId="9" fillId="2" borderId="0" xfId="0" applyFont="1" applyFill="1" applyAlignment="1" applyProtection="1">
      <alignment wrapText="1"/>
      <protection locked="0"/>
    </xf>
    <xf numFmtId="0" fontId="9" fillId="0" borderId="0" xfId="0" applyFont="1"/>
    <xf numFmtId="164" fontId="0" fillId="0" borderId="0" xfId="1" applyNumberFormat="1" applyFont="1"/>
    <xf numFmtId="9" fontId="9" fillId="0" borderId="0" xfId="2" applyFont="1"/>
    <xf numFmtId="0" fontId="4" fillId="11" borderId="2" xfId="0" applyFont="1" applyFill="1" applyBorder="1" applyAlignment="1">
      <alignment vertical="top"/>
    </xf>
    <xf numFmtId="0" fontId="2" fillId="4" borderId="2" xfId="0" applyFont="1" applyFill="1" applyBorder="1" applyAlignment="1">
      <alignment vertical="top"/>
    </xf>
    <xf numFmtId="0" fontId="3" fillId="5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top"/>
    </xf>
    <xf numFmtId="164" fontId="9" fillId="0" borderId="0" xfId="1" applyNumberFormat="1" applyFont="1"/>
    <xf numFmtId="164" fontId="9" fillId="0" borderId="0" xfId="0" applyNumberFormat="1" applyFont="1"/>
    <xf numFmtId="0" fontId="11" fillId="2" borderId="0" xfId="0" applyFont="1" applyFill="1" applyAlignment="1" applyProtection="1">
      <alignment wrapText="1"/>
      <protection locked="0"/>
    </xf>
    <xf numFmtId="0" fontId="11" fillId="0" borderId="0" xfId="0" applyFont="1"/>
    <xf numFmtId="3" fontId="9" fillId="0" borderId="0" xfId="0" applyNumberFormat="1" applyFont="1"/>
    <xf numFmtId="0" fontId="10" fillId="14" borderId="3" xfId="0" applyFont="1" applyFill="1" applyBorder="1" applyAlignment="1">
      <alignment horizontal="center" vertical="center"/>
    </xf>
    <xf numFmtId="0" fontId="10" fillId="14" borderId="3" xfId="0" applyFont="1" applyFill="1" applyBorder="1" applyAlignment="1">
      <alignment horizontal="left" vertical="center"/>
    </xf>
    <xf numFmtId="3" fontId="10" fillId="14" borderId="3" xfId="0" applyNumberFormat="1" applyFont="1" applyFill="1" applyBorder="1" applyAlignment="1">
      <alignment horizontal="right" vertical="center"/>
    </xf>
    <xf numFmtId="3" fontId="10" fillId="14" borderId="3" xfId="0" applyNumberFormat="1" applyFont="1" applyFill="1" applyBorder="1" applyAlignment="1">
      <alignment vertical="center"/>
    </xf>
    <xf numFmtId="0" fontId="10" fillId="14" borderId="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vertical="center"/>
    </xf>
    <xf numFmtId="0" fontId="7" fillId="9" borderId="12" xfId="0" applyFont="1" applyFill="1" applyBorder="1" applyAlignment="1">
      <alignment horizontal="center" vertical="center"/>
    </xf>
    <xf numFmtId="0" fontId="10" fillId="14" borderId="16" xfId="0" applyFont="1" applyFill="1" applyBorder="1" applyAlignment="1">
      <alignment horizontal="center" vertical="center"/>
    </xf>
    <xf numFmtId="3" fontId="10" fillId="14" borderId="17" xfId="0" applyNumberFormat="1" applyFont="1" applyFill="1" applyBorder="1" applyAlignment="1">
      <alignment horizontal="right" vertical="center"/>
    </xf>
    <xf numFmtId="0" fontId="10" fillId="14" borderId="18" xfId="0" applyFont="1" applyFill="1" applyBorder="1" applyAlignment="1">
      <alignment horizontal="center" vertical="center"/>
    </xf>
    <xf numFmtId="0" fontId="10" fillId="14" borderId="19" xfId="0" applyFont="1" applyFill="1" applyBorder="1" applyAlignment="1">
      <alignment horizontal="center" vertical="center"/>
    </xf>
    <xf numFmtId="0" fontId="10" fillId="14" borderId="19" xfId="0" applyFont="1" applyFill="1" applyBorder="1" applyAlignment="1">
      <alignment horizontal="left" vertical="center"/>
    </xf>
    <xf numFmtId="3" fontId="10" fillId="14" borderId="19" xfId="0" applyNumberFormat="1" applyFont="1" applyFill="1" applyBorder="1" applyAlignment="1">
      <alignment horizontal="right" vertical="center"/>
    </xf>
    <xf numFmtId="3" fontId="10" fillId="14" borderId="19" xfId="0" applyNumberFormat="1" applyFont="1" applyFill="1" applyBorder="1" applyAlignment="1">
      <alignment vertical="center"/>
    </xf>
    <xf numFmtId="0" fontId="10" fillId="10" borderId="26" xfId="0" applyFont="1" applyFill="1" applyBorder="1" applyAlignment="1">
      <alignment horizontal="center" vertical="center"/>
    </xf>
    <xf numFmtId="3" fontId="0" fillId="0" borderId="0" xfId="0" applyNumberFormat="1"/>
    <xf numFmtId="0" fontId="12" fillId="2" borderId="0" xfId="0" applyFont="1" applyFill="1" applyAlignment="1" applyProtection="1">
      <alignment wrapText="1"/>
      <protection locked="0"/>
    </xf>
    <xf numFmtId="0" fontId="12" fillId="0" borderId="0" xfId="0" applyFont="1"/>
    <xf numFmtId="0" fontId="3" fillId="5" borderId="2" xfId="0" applyFont="1" applyFill="1" applyBorder="1" applyAlignment="1">
      <alignment vertical="center"/>
    </xf>
    <xf numFmtId="0" fontId="14" fillId="14" borderId="16" xfId="0" applyFont="1" applyFill="1" applyBorder="1" applyAlignment="1">
      <alignment horizontal="center" vertical="center"/>
    </xf>
    <xf numFmtId="0" fontId="14" fillId="14" borderId="3" xfId="0" applyFont="1" applyFill="1" applyBorder="1" applyAlignment="1">
      <alignment horizontal="center" vertical="center"/>
    </xf>
    <xf numFmtId="0" fontId="14" fillId="14" borderId="3" xfId="0" applyFont="1" applyFill="1" applyBorder="1" applyAlignment="1">
      <alignment horizontal="left" vertical="center"/>
    </xf>
    <xf numFmtId="3" fontId="14" fillId="14" borderId="3" xfId="0" applyNumberFormat="1" applyFont="1" applyFill="1" applyBorder="1" applyAlignment="1">
      <alignment horizontal="right" vertical="center"/>
    </xf>
    <xf numFmtId="3" fontId="14" fillId="14" borderId="3" xfId="0" applyNumberFormat="1" applyFont="1" applyFill="1" applyBorder="1" applyAlignment="1">
      <alignment vertical="center"/>
    </xf>
    <xf numFmtId="3" fontId="14" fillId="14" borderId="17" xfId="0" applyNumberFormat="1" applyFont="1" applyFill="1" applyBorder="1" applyAlignment="1">
      <alignment vertical="center"/>
    </xf>
    <xf numFmtId="164" fontId="11" fillId="0" borderId="0" xfId="1" applyNumberFormat="1" applyFont="1"/>
    <xf numFmtId="0" fontId="11" fillId="0" borderId="0" xfId="0" applyFont="1" applyAlignment="1" applyProtection="1">
      <alignment wrapText="1"/>
      <protection locked="0"/>
    </xf>
    <xf numFmtId="3" fontId="14" fillId="14" borderId="17" xfId="0" applyNumberFormat="1" applyFont="1" applyFill="1" applyBorder="1" applyAlignment="1">
      <alignment horizontal="right" vertical="center"/>
    </xf>
    <xf numFmtId="3" fontId="11" fillId="0" borderId="0" xfId="0" applyNumberFormat="1" applyFont="1"/>
    <xf numFmtId="0" fontId="10" fillId="14" borderId="13" xfId="0" applyFont="1" applyFill="1" applyBorder="1" applyAlignment="1">
      <alignment horizontal="center" vertical="center"/>
    </xf>
    <xf numFmtId="0" fontId="10" fillId="14" borderId="14" xfId="0" applyFont="1" applyFill="1" applyBorder="1" applyAlignment="1">
      <alignment horizontal="center" vertical="center"/>
    </xf>
    <xf numFmtId="0" fontId="10" fillId="14" borderId="24" xfId="0" applyFont="1" applyFill="1" applyBorder="1" applyAlignment="1">
      <alignment horizontal="center" vertical="center"/>
    </xf>
    <xf numFmtId="0" fontId="10" fillId="14" borderId="14" xfId="0" applyFont="1" applyFill="1" applyBorder="1" applyAlignment="1">
      <alignment horizontal="left" vertical="center"/>
    </xf>
    <xf numFmtId="3" fontId="10" fillId="14" borderId="14" xfId="0" applyNumberFormat="1" applyFont="1" applyFill="1" applyBorder="1" applyAlignment="1">
      <alignment horizontal="right" vertical="center"/>
    </xf>
    <xf numFmtId="0" fontId="10" fillId="14" borderId="22" xfId="0" applyFont="1" applyFill="1" applyBorder="1" applyAlignment="1">
      <alignment horizontal="center" vertical="center"/>
    </xf>
    <xf numFmtId="0" fontId="10" fillId="14" borderId="21" xfId="0" applyFont="1" applyFill="1" applyBorder="1" applyAlignment="1">
      <alignment horizontal="center" vertical="center"/>
    </xf>
    <xf numFmtId="0" fontId="10" fillId="14" borderId="23" xfId="0" applyFont="1" applyFill="1" applyBorder="1" applyAlignment="1">
      <alignment horizontal="left" vertical="center"/>
    </xf>
    <xf numFmtId="0" fontId="10" fillId="14" borderId="25" xfId="0" applyFont="1" applyFill="1" applyBorder="1" applyAlignment="1">
      <alignment horizontal="center" vertical="center"/>
    </xf>
    <xf numFmtId="3" fontId="10" fillId="14" borderId="14" xfId="0" applyNumberFormat="1" applyFont="1" applyFill="1" applyBorder="1" applyAlignment="1">
      <alignment vertical="center"/>
    </xf>
    <xf numFmtId="3" fontId="10" fillId="14" borderId="15" xfId="0" applyNumberFormat="1" applyFont="1" applyFill="1" applyBorder="1" applyAlignment="1">
      <alignment horizontal="right" vertical="center"/>
    </xf>
    <xf numFmtId="0" fontId="14" fillId="14" borderId="25" xfId="0" applyFont="1" applyFill="1" applyBorder="1" applyAlignment="1">
      <alignment horizontal="center" vertical="center"/>
    </xf>
    <xf numFmtId="1" fontId="14" fillId="14" borderId="17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wrapText="1"/>
    </xf>
    <xf numFmtId="0" fontId="15" fillId="0" borderId="0" xfId="0" applyFont="1"/>
    <xf numFmtId="0" fontId="10" fillId="13" borderId="4" xfId="0" applyFont="1" applyFill="1" applyBorder="1" applyAlignment="1">
      <alignment horizontal="left" vertical="center"/>
    </xf>
    <xf numFmtId="3" fontId="14" fillId="14" borderId="20" xfId="0" applyNumberFormat="1" applyFont="1" applyFill="1" applyBorder="1" applyAlignment="1">
      <alignment horizontal="right" vertical="center"/>
    </xf>
    <xf numFmtId="0" fontId="16" fillId="5" borderId="1" xfId="0" applyFont="1" applyFill="1" applyBorder="1" applyAlignment="1">
      <alignment vertical="center"/>
    </xf>
    <xf numFmtId="0" fontId="5" fillId="12" borderId="5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14" fillId="12" borderId="5" xfId="0" applyFont="1" applyFill="1" applyBorder="1" applyAlignment="1">
      <alignment horizontal="center" vertical="center" wrapText="1"/>
    </xf>
    <xf numFmtId="0" fontId="14" fillId="12" borderId="6" xfId="0" applyFont="1" applyFill="1" applyBorder="1" applyAlignment="1">
      <alignment horizontal="center" vertical="center" wrapText="1"/>
    </xf>
    <xf numFmtId="0" fontId="14" fillId="12" borderId="7" xfId="0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center" vertical="center"/>
    </xf>
    <xf numFmtId="0" fontId="18" fillId="0" borderId="0" xfId="0" applyFont="1"/>
    <xf numFmtId="3" fontId="19" fillId="13" borderId="2" xfId="0" applyNumberFormat="1" applyFont="1" applyFill="1" applyBorder="1" applyAlignment="1">
      <alignment horizontal="right" vertical="center"/>
    </xf>
    <xf numFmtId="164" fontId="18" fillId="0" borderId="0" xfId="1" applyNumberFormat="1" applyFont="1"/>
    <xf numFmtId="9" fontId="18" fillId="0" borderId="0" xfId="2" applyFont="1"/>
    <xf numFmtId="165" fontId="18" fillId="0" borderId="0" xfId="2" applyNumberFormat="1" applyFont="1"/>
    <xf numFmtId="10" fontId="18" fillId="0" borderId="0" xfId="2" applyNumberFormat="1" applyFont="1"/>
    <xf numFmtId="0" fontId="17" fillId="0" borderId="0" xfId="0" applyFont="1"/>
    <xf numFmtId="3" fontId="18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V56"/>
  <sheetViews>
    <sheetView tabSelected="1" topLeftCell="A24" zoomScale="90" zoomScaleNormal="90" workbookViewId="0">
      <selection activeCell="V15" sqref="V15"/>
    </sheetView>
  </sheetViews>
  <sheetFormatPr defaultRowHeight="15"/>
  <cols>
    <col min="1" max="1" width="3.28515625" customWidth="1"/>
    <col min="2" max="2" width="0.140625" customWidth="1"/>
    <col min="3" max="4" width="7.28515625" customWidth="1"/>
    <col min="5" max="5" width="36.7109375" customWidth="1"/>
    <col min="6" max="6" width="8.85546875" customWidth="1"/>
    <col min="7" max="7" width="17.140625" customWidth="1"/>
    <col min="8" max="8" width="12.28515625" customWidth="1"/>
    <col min="9" max="11" width="13.140625" customWidth="1"/>
    <col min="12" max="12" width="14.28515625" customWidth="1"/>
    <col min="13" max="13" width="16.140625" customWidth="1"/>
    <col min="14" max="14" width="8.140625" customWidth="1"/>
    <col min="15" max="15" width="12.7109375" customWidth="1"/>
    <col min="16" max="16" width="11.28515625" customWidth="1"/>
    <col min="17" max="17" width="13.5703125" customWidth="1"/>
    <col min="18" max="18" width="15.28515625" customWidth="1"/>
    <col min="19" max="19" width="4.85546875" customWidth="1"/>
    <col min="20" max="20" width="16.85546875" style="75" customWidth="1"/>
    <col min="21" max="21" width="18.28515625" customWidth="1"/>
    <col min="22" max="22" width="14.5703125" customWidth="1"/>
    <col min="23" max="23" width="5.85546875" customWidth="1"/>
  </cols>
  <sheetData>
    <row r="1" spans="1:2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2">
      <c r="A2" s="1"/>
      <c r="B2" s="1"/>
      <c r="C2" s="9" t="s">
        <v>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22" ht="15.75" thickBot="1">
      <c r="A3" s="1"/>
      <c r="B3" s="1"/>
      <c r="C3" s="66" t="s">
        <v>46</v>
      </c>
      <c r="D3" s="10"/>
      <c r="E3" s="10"/>
      <c r="F3" s="10"/>
      <c r="G3" s="10"/>
      <c r="H3" s="10"/>
      <c r="I3" s="10"/>
      <c r="J3" s="38"/>
      <c r="K3" s="10"/>
      <c r="L3" s="10"/>
      <c r="M3" s="10"/>
      <c r="N3" s="10"/>
      <c r="O3" s="10"/>
      <c r="P3" s="10"/>
      <c r="Q3" s="10"/>
      <c r="R3" s="10"/>
    </row>
    <row r="4" spans="1:22" ht="37.5" thickTop="1" thickBot="1">
      <c r="A4" s="11"/>
      <c r="B4" s="11"/>
      <c r="C4" s="22" t="s">
        <v>1</v>
      </c>
      <c r="D4" s="23" t="s">
        <v>2</v>
      </c>
      <c r="E4" s="23" t="s">
        <v>3</v>
      </c>
      <c r="F4" s="23" t="s">
        <v>4</v>
      </c>
      <c r="G4" s="23" t="s">
        <v>5</v>
      </c>
      <c r="H4" s="24" t="s">
        <v>6</v>
      </c>
      <c r="I4" s="24" t="s">
        <v>7</v>
      </c>
      <c r="J4" s="24" t="s">
        <v>49</v>
      </c>
      <c r="K4" s="24" t="s">
        <v>8</v>
      </c>
      <c r="L4" s="24" t="s">
        <v>9</v>
      </c>
      <c r="M4" s="24" t="s">
        <v>10</v>
      </c>
      <c r="N4" s="25" t="s">
        <v>11</v>
      </c>
      <c r="O4" s="24" t="s">
        <v>12</v>
      </c>
      <c r="P4" s="24" t="s">
        <v>13</v>
      </c>
      <c r="Q4" s="24" t="s">
        <v>14</v>
      </c>
      <c r="R4" s="26" t="s">
        <v>15</v>
      </c>
    </row>
    <row r="5" spans="1:22">
      <c r="A5" s="1"/>
      <c r="B5" s="1"/>
      <c r="C5" s="49" t="s">
        <v>16</v>
      </c>
      <c r="D5" s="50" t="s">
        <v>17</v>
      </c>
      <c r="E5" s="50" t="s">
        <v>18</v>
      </c>
      <c r="F5" s="51">
        <v>2026</v>
      </c>
      <c r="G5" s="52" t="s">
        <v>19</v>
      </c>
      <c r="H5" s="53">
        <v>0</v>
      </c>
      <c r="I5" s="53">
        <v>444193000</v>
      </c>
      <c r="J5" s="53"/>
      <c r="K5" s="53">
        <v>803253000</v>
      </c>
      <c r="L5" s="53">
        <v>127762000</v>
      </c>
      <c r="M5" s="53">
        <v>139055000</v>
      </c>
      <c r="N5" s="58">
        <v>0</v>
      </c>
      <c r="O5" s="53">
        <v>0</v>
      </c>
      <c r="P5" s="53">
        <v>11800000</v>
      </c>
      <c r="Q5" s="53">
        <v>2460000</v>
      </c>
      <c r="R5" s="59">
        <f>Q5+P5+O5+N5+M5+L5+K5+I5+H5</f>
        <v>1528523000</v>
      </c>
      <c r="T5" s="76"/>
      <c r="U5" s="35"/>
    </row>
    <row r="6" spans="1:22" s="5" customFormat="1">
      <c r="A6" s="4"/>
      <c r="B6" s="4"/>
      <c r="C6" s="27" t="s">
        <v>16</v>
      </c>
      <c r="D6" s="17" t="s">
        <v>17</v>
      </c>
      <c r="E6" s="54" t="s">
        <v>18</v>
      </c>
      <c r="F6" s="55">
        <v>2026</v>
      </c>
      <c r="G6" s="56" t="s">
        <v>20</v>
      </c>
      <c r="H6" s="19">
        <v>0</v>
      </c>
      <c r="I6" s="19">
        <v>444193000</v>
      </c>
      <c r="J6" s="19"/>
      <c r="K6" s="19">
        <v>803253000</v>
      </c>
      <c r="L6" s="19">
        <v>127762000</v>
      </c>
      <c r="M6" s="19">
        <v>139055000</v>
      </c>
      <c r="N6" s="20">
        <v>0</v>
      </c>
      <c r="O6" s="19">
        <v>0</v>
      </c>
      <c r="P6" s="19">
        <v>11800000</v>
      </c>
      <c r="Q6" s="19">
        <v>3460000</v>
      </c>
      <c r="R6" s="28">
        <f>Q6+P6+O6+N6+M6+L6+K6+I6+H6</f>
        <v>1529523000</v>
      </c>
      <c r="T6" s="77"/>
      <c r="U6" s="35"/>
    </row>
    <row r="7" spans="1:22" s="5" customFormat="1">
      <c r="A7" s="4"/>
      <c r="B7" s="4"/>
      <c r="C7" s="27" t="s">
        <v>16</v>
      </c>
      <c r="D7" s="17" t="s">
        <v>17</v>
      </c>
      <c r="E7" s="17" t="s">
        <v>18</v>
      </c>
      <c r="F7" s="57">
        <v>2026</v>
      </c>
      <c r="G7" s="18" t="s">
        <v>21</v>
      </c>
      <c r="H7" s="19">
        <v>21919580</v>
      </c>
      <c r="I7" s="19">
        <f>9042003+159062290</f>
        <v>168104293</v>
      </c>
      <c r="J7" s="19"/>
      <c r="K7" s="19">
        <v>202023234</v>
      </c>
      <c r="L7" s="19">
        <v>32395404</v>
      </c>
      <c r="M7" s="19">
        <v>15891238</v>
      </c>
      <c r="N7" s="20">
        <v>0</v>
      </c>
      <c r="O7" s="19">
        <v>0</v>
      </c>
      <c r="P7" s="19">
        <v>0</v>
      </c>
      <c r="Q7" s="19">
        <v>781771</v>
      </c>
      <c r="R7" s="28">
        <f>Q7+P7+O7+N7+M7+L7+K7+I7+H7</f>
        <v>441115520</v>
      </c>
      <c r="T7" s="77"/>
      <c r="U7" s="35"/>
    </row>
    <row r="8" spans="1:22" s="5" customFormat="1" ht="24" customHeight="1">
      <c r="A8" s="4"/>
      <c r="B8" s="4"/>
      <c r="C8" s="27" t="s">
        <v>16</v>
      </c>
      <c r="D8" s="17" t="s">
        <v>17</v>
      </c>
      <c r="E8" s="17" t="s">
        <v>18</v>
      </c>
      <c r="F8" s="17">
        <v>2026</v>
      </c>
      <c r="G8" s="18" t="s">
        <v>22</v>
      </c>
      <c r="H8" s="19">
        <v>0</v>
      </c>
      <c r="I8" s="19">
        <v>2461164</v>
      </c>
      <c r="J8" s="19"/>
      <c r="K8" s="19">
        <v>0</v>
      </c>
      <c r="L8" s="19">
        <v>0</v>
      </c>
      <c r="M8" s="19">
        <v>6736140</v>
      </c>
      <c r="N8" s="20">
        <v>0</v>
      </c>
      <c r="O8" s="19">
        <v>0</v>
      </c>
      <c r="P8" s="19">
        <v>0</v>
      </c>
      <c r="Q8" s="19">
        <v>0</v>
      </c>
      <c r="R8" s="28">
        <f>Q8+P8+O8+N8+M8+L8+K8+I8+H8</f>
        <v>9197304</v>
      </c>
      <c r="T8" s="77"/>
    </row>
    <row r="9" spans="1:22" s="5" customFormat="1">
      <c r="A9" s="4"/>
      <c r="B9" s="4"/>
      <c r="C9" s="27" t="s">
        <v>16</v>
      </c>
      <c r="D9" s="17"/>
      <c r="E9" s="17" t="s">
        <v>23</v>
      </c>
      <c r="F9" s="57">
        <v>2026</v>
      </c>
      <c r="G9" s="18"/>
      <c r="H9" s="19">
        <f>H6-H7</f>
        <v>-21919580</v>
      </c>
      <c r="I9" s="19">
        <f>I6-I7</f>
        <v>276088707</v>
      </c>
      <c r="J9" s="19">
        <f>J6-J7</f>
        <v>0</v>
      </c>
      <c r="K9" s="19">
        <f t="shared" ref="K9:Q9" si="0">K6-K7</f>
        <v>601229766</v>
      </c>
      <c r="L9" s="19">
        <f t="shared" si="0"/>
        <v>95366596</v>
      </c>
      <c r="M9" s="19">
        <f t="shared" si="0"/>
        <v>123163762</v>
      </c>
      <c r="N9" s="19">
        <f t="shared" si="0"/>
        <v>0</v>
      </c>
      <c r="O9" s="19">
        <f t="shared" si="0"/>
        <v>0</v>
      </c>
      <c r="P9" s="19">
        <f t="shared" si="0"/>
        <v>11800000</v>
      </c>
      <c r="Q9" s="19">
        <f t="shared" si="0"/>
        <v>2678229</v>
      </c>
      <c r="R9" s="28">
        <f>R6-R7</f>
        <v>1088407480</v>
      </c>
      <c r="T9" s="77"/>
    </row>
    <row r="10" spans="1:22" s="5" customFormat="1">
      <c r="A10" s="4"/>
      <c r="B10" s="4"/>
      <c r="C10" s="27" t="s">
        <v>16</v>
      </c>
      <c r="D10" s="17"/>
      <c r="E10" s="40" t="s">
        <v>24</v>
      </c>
      <c r="F10" s="40">
        <v>2026</v>
      </c>
      <c r="G10" s="41"/>
      <c r="H10" s="42">
        <v>0</v>
      </c>
      <c r="I10" s="42">
        <v>38</v>
      </c>
      <c r="J10" s="42">
        <v>0</v>
      </c>
      <c r="K10" s="42">
        <v>25</v>
      </c>
      <c r="L10" s="42">
        <v>25</v>
      </c>
      <c r="M10" s="42">
        <v>11</v>
      </c>
      <c r="N10" s="43">
        <v>0</v>
      </c>
      <c r="O10" s="42">
        <v>0</v>
      </c>
      <c r="P10" s="42">
        <v>0</v>
      </c>
      <c r="Q10" s="42">
        <v>23</v>
      </c>
      <c r="R10" s="47">
        <v>29</v>
      </c>
      <c r="T10" s="78">
        <f>R7/R6</f>
        <v>0.28840071054832128</v>
      </c>
      <c r="U10" s="7"/>
      <c r="V10" s="7"/>
    </row>
    <row r="11" spans="1:22">
      <c r="A11" s="1"/>
      <c r="B11" s="1"/>
      <c r="C11" s="27" t="s">
        <v>16</v>
      </c>
      <c r="D11" s="17" t="s">
        <v>25</v>
      </c>
      <c r="E11" s="17" t="s">
        <v>26</v>
      </c>
      <c r="F11" s="57">
        <v>2026</v>
      </c>
      <c r="G11" s="18" t="s">
        <v>19</v>
      </c>
      <c r="H11" s="19">
        <v>0</v>
      </c>
      <c r="I11" s="19">
        <v>0</v>
      </c>
      <c r="J11" s="19">
        <v>0</v>
      </c>
      <c r="K11" s="19">
        <v>372165000</v>
      </c>
      <c r="L11" s="19">
        <v>61592000</v>
      </c>
      <c r="M11" s="19">
        <v>85183000</v>
      </c>
      <c r="N11" s="20">
        <v>0</v>
      </c>
      <c r="O11" s="19">
        <v>0</v>
      </c>
      <c r="P11" s="19">
        <v>0</v>
      </c>
      <c r="Q11" s="19">
        <v>0</v>
      </c>
      <c r="R11" s="28">
        <f>Q11+P11+O11+N11+M11+L11+K11+I11+H11</f>
        <v>518940000</v>
      </c>
    </row>
    <row r="12" spans="1:22" s="5" customFormat="1">
      <c r="A12" s="4"/>
      <c r="B12" s="4"/>
      <c r="C12" s="27" t="s">
        <v>16</v>
      </c>
      <c r="D12" s="17" t="s">
        <v>25</v>
      </c>
      <c r="E12" s="17" t="s">
        <v>26</v>
      </c>
      <c r="F12" s="17">
        <v>2026</v>
      </c>
      <c r="G12" s="18" t="s">
        <v>20</v>
      </c>
      <c r="H12" s="19">
        <v>0</v>
      </c>
      <c r="I12" s="19">
        <v>0</v>
      </c>
      <c r="J12" s="19">
        <v>0</v>
      </c>
      <c r="K12" s="19">
        <v>372165000</v>
      </c>
      <c r="L12" s="19">
        <v>61592000</v>
      </c>
      <c r="M12" s="19">
        <v>85135000</v>
      </c>
      <c r="N12" s="20">
        <v>0</v>
      </c>
      <c r="O12" s="19">
        <v>0</v>
      </c>
      <c r="P12" s="19">
        <v>0</v>
      </c>
      <c r="Q12" s="19">
        <v>1148000</v>
      </c>
      <c r="R12" s="28">
        <f>Q12+P12+O12+N12+M12+L12+K12+I12+H12</f>
        <v>520040000</v>
      </c>
      <c r="T12" s="78"/>
    </row>
    <row r="13" spans="1:22" s="5" customFormat="1">
      <c r="A13" s="4"/>
      <c r="B13" s="4"/>
      <c r="C13" s="27" t="s">
        <v>16</v>
      </c>
      <c r="D13" s="17" t="s">
        <v>25</v>
      </c>
      <c r="E13" s="17" t="s">
        <v>26</v>
      </c>
      <c r="F13" s="57">
        <v>2026</v>
      </c>
      <c r="G13" s="18" t="s">
        <v>21</v>
      </c>
      <c r="H13" s="19">
        <v>0</v>
      </c>
      <c r="I13" s="19">
        <v>0</v>
      </c>
      <c r="J13" s="19">
        <v>0</v>
      </c>
      <c r="K13" s="19">
        <v>108454664</v>
      </c>
      <c r="L13" s="19">
        <v>18700455</v>
      </c>
      <c r="M13" s="19">
        <v>25855850</v>
      </c>
      <c r="N13" s="20">
        <v>0</v>
      </c>
      <c r="O13" s="19">
        <v>0</v>
      </c>
      <c r="P13" s="19">
        <v>0</v>
      </c>
      <c r="Q13" s="19">
        <v>343800</v>
      </c>
      <c r="R13" s="28">
        <f>Q13+P13+O13+N13+M13+L13+K13+I13+H13</f>
        <v>153354769</v>
      </c>
      <c r="T13" s="75"/>
    </row>
    <row r="14" spans="1:22" s="5" customFormat="1">
      <c r="A14" s="4"/>
      <c r="B14" s="4"/>
      <c r="C14" s="27" t="s">
        <v>16</v>
      </c>
      <c r="D14" s="17" t="s">
        <v>25</v>
      </c>
      <c r="E14" s="17" t="s">
        <v>26</v>
      </c>
      <c r="F14" s="17">
        <v>2026</v>
      </c>
      <c r="G14" s="18" t="s">
        <v>22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8568785</v>
      </c>
      <c r="N14" s="20">
        <v>0</v>
      </c>
      <c r="O14" s="19">
        <v>0</v>
      </c>
      <c r="P14" s="19">
        <v>0</v>
      </c>
      <c r="Q14" s="19">
        <v>0</v>
      </c>
      <c r="R14" s="28">
        <f>Q14+P14+O14+N14+M14+L14+K14+I14+H14</f>
        <v>8568785</v>
      </c>
      <c r="T14" s="75"/>
    </row>
    <row r="15" spans="1:22" s="5" customFormat="1">
      <c r="A15" s="4"/>
      <c r="B15" s="4"/>
      <c r="C15" s="27" t="s">
        <v>16</v>
      </c>
      <c r="D15" s="17"/>
      <c r="E15" s="17" t="s">
        <v>23</v>
      </c>
      <c r="F15" s="57">
        <v>2026</v>
      </c>
      <c r="G15" s="18"/>
      <c r="H15" s="19">
        <v>0</v>
      </c>
      <c r="I15" s="19">
        <f>I12-I13</f>
        <v>0</v>
      </c>
      <c r="J15" s="19">
        <f>J12-J13</f>
        <v>0</v>
      </c>
      <c r="K15" s="19">
        <f t="shared" ref="K15:R15" si="1">K12-K13</f>
        <v>263710336</v>
      </c>
      <c r="L15" s="19">
        <f t="shared" si="1"/>
        <v>42891545</v>
      </c>
      <c r="M15" s="19">
        <f t="shared" si="1"/>
        <v>59279150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804200</v>
      </c>
      <c r="R15" s="28">
        <f t="shared" si="1"/>
        <v>366685231</v>
      </c>
      <c r="T15" s="75"/>
      <c r="U15" s="12"/>
    </row>
    <row r="16" spans="1:22" s="5" customFormat="1">
      <c r="A16" s="4"/>
      <c r="B16" s="4"/>
      <c r="C16" s="27" t="s">
        <v>16</v>
      </c>
      <c r="D16" s="17"/>
      <c r="E16" s="40" t="s">
        <v>24</v>
      </c>
      <c r="F16" s="40">
        <v>2026</v>
      </c>
      <c r="G16" s="41"/>
      <c r="H16" s="42">
        <v>0</v>
      </c>
      <c r="I16" s="42">
        <v>0</v>
      </c>
      <c r="J16" s="42">
        <v>0</v>
      </c>
      <c r="K16" s="42">
        <v>29.14</v>
      </c>
      <c r="L16" s="42">
        <v>30.36</v>
      </c>
      <c r="M16" s="42">
        <v>30.37</v>
      </c>
      <c r="N16" s="43">
        <v>0</v>
      </c>
      <c r="O16" s="42">
        <v>0</v>
      </c>
      <c r="P16" s="42">
        <v>0</v>
      </c>
      <c r="Q16" s="42">
        <v>29.94</v>
      </c>
      <c r="R16" s="47">
        <v>29.48</v>
      </c>
      <c r="T16" s="78">
        <f>R13/R12</f>
        <v>0.29489033343588955</v>
      </c>
      <c r="U16" s="12"/>
    </row>
    <row r="17" spans="1:21">
      <c r="A17" s="1"/>
      <c r="B17" s="1"/>
      <c r="C17" s="27" t="s">
        <v>16</v>
      </c>
      <c r="D17" s="17" t="s">
        <v>27</v>
      </c>
      <c r="E17" s="17" t="s">
        <v>28</v>
      </c>
      <c r="F17" s="57">
        <v>2026</v>
      </c>
      <c r="G17" s="18" t="s">
        <v>19</v>
      </c>
      <c r="H17" s="19">
        <v>0</v>
      </c>
      <c r="I17" s="19">
        <f>1200000000+200000000</f>
        <v>1400000000</v>
      </c>
      <c r="J17" s="19">
        <v>0</v>
      </c>
      <c r="K17" s="19">
        <v>0</v>
      </c>
      <c r="L17" s="19">
        <v>0</v>
      </c>
      <c r="M17" s="19">
        <v>274000000</v>
      </c>
      <c r="N17" s="20">
        <v>0</v>
      </c>
      <c r="O17" s="19">
        <v>183100000</v>
      </c>
      <c r="P17" s="19">
        <v>20000000</v>
      </c>
      <c r="Q17" s="19">
        <v>90000000</v>
      </c>
      <c r="R17" s="28">
        <f>Q17+P17+O17+N17+M17+L17+K17+I17+H17+J17</f>
        <v>1967100000</v>
      </c>
      <c r="T17" s="79"/>
      <c r="U17" s="6"/>
    </row>
    <row r="18" spans="1:21" s="5" customFormat="1">
      <c r="A18" s="4"/>
      <c r="B18" s="4"/>
      <c r="C18" s="27" t="s">
        <v>16</v>
      </c>
      <c r="D18" s="17" t="s">
        <v>27</v>
      </c>
      <c r="E18" s="17" t="s">
        <v>28</v>
      </c>
      <c r="F18" s="17">
        <v>2026</v>
      </c>
      <c r="G18" s="18" t="s">
        <v>20</v>
      </c>
      <c r="H18" s="19">
        <v>0</v>
      </c>
      <c r="I18" s="19">
        <f>100000000+195977745</f>
        <v>295977745</v>
      </c>
      <c r="J18" s="19">
        <v>1100000000</v>
      </c>
      <c r="K18" s="19">
        <v>0</v>
      </c>
      <c r="L18" s="19">
        <v>0</v>
      </c>
      <c r="M18" s="19">
        <v>275103800</v>
      </c>
      <c r="N18" s="20">
        <v>0</v>
      </c>
      <c r="O18" s="19">
        <v>178301340</v>
      </c>
      <c r="P18" s="19">
        <v>20000000</v>
      </c>
      <c r="Q18" s="19">
        <v>90000000</v>
      </c>
      <c r="R18" s="28">
        <f t="shared" ref="R18:R20" si="2">Q18+P18+O18+N18+M18+L18+K18+I18+H18+J18</f>
        <v>1959382885</v>
      </c>
      <c r="T18" s="75"/>
      <c r="U18" s="12"/>
    </row>
    <row r="19" spans="1:21" s="5" customFormat="1">
      <c r="A19" s="4"/>
      <c r="B19" s="4"/>
      <c r="C19" s="27" t="s">
        <v>16</v>
      </c>
      <c r="D19" s="17" t="s">
        <v>27</v>
      </c>
      <c r="E19" s="17" t="s">
        <v>28</v>
      </c>
      <c r="F19" s="57">
        <v>2026</v>
      </c>
      <c r="G19" s="18" t="s">
        <v>21</v>
      </c>
      <c r="H19" s="19">
        <v>0</v>
      </c>
      <c r="I19" s="19">
        <v>0</v>
      </c>
      <c r="J19" s="19">
        <v>78343200</v>
      </c>
      <c r="K19" s="19">
        <v>0</v>
      </c>
      <c r="L19" s="19">
        <v>0</v>
      </c>
      <c r="M19" s="19">
        <v>35851568</v>
      </c>
      <c r="N19" s="20">
        <v>0</v>
      </c>
      <c r="O19" s="19">
        <v>239112</v>
      </c>
      <c r="P19" s="19">
        <v>4514720</v>
      </c>
      <c r="Q19" s="19">
        <v>28056865</v>
      </c>
      <c r="R19" s="28">
        <f t="shared" si="2"/>
        <v>147005465</v>
      </c>
      <c r="T19" s="75"/>
      <c r="U19" s="16"/>
    </row>
    <row r="20" spans="1:21" s="5" customFormat="1">
      <c r="A20" s="4"/>
      <c r="B20" s="4"/>
      <c r="C20" s="27" t="s">
        <v>16</v>
      </c>
      <c r="D20" s="17" t="s">
        <v>27</v>
      </c>
      <c r="E20" s="17" t="s">
        <v>28</v>
      </c>
      <c r="F20" s="17">
        <v>2026</v>
      </c>
      <c r="G20" s="18" t="s">
        <v>22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549235</v>
      </c>
      <c r="N20" s="20">
        <v>0</v>
      </c>
      <c r="O20" s="19">
        <v>0</v>
      </c>
      <c r="P20" s="19">
        <v>0</v>
      </c>
      <c r="Q20" s="19">
        <v>0</v>
      </c>
      <c r="R20" s="28">
        <f t="shared" si="2"/>
        <v>549235</v>
      </c>
      <c r="T20" s="80"/>
      <c r="U20" s="13"/>
    </row>
    <row r="21" spans="1:21" s="5" customFormat="1">
      <c r="A21" s="4"/>
      <c r="B21" s="4"/>
      <c r="C21" s="27" t="s">
        <v>16</v>
      </c>
      <c r="D21" s="17"/>
      <c r="E21" s="17" t="s">
        <v>23</v>
      </c>
      <c r="F21" s="57">
        <v>2026</v>
      </c>
      <c r="G21" s="18"/>
      <c r="H21" s="19">
        <f>H18-H19</f>
        <v>0</v>
      </c>
      <c r="I21" s="19">
        <f t="shared" ref="I21:R21" si="3">I18-I19</f>
        <v>295977745</v>
      </c>
      <c r="J21" s="19">
        <f t="shared" si="3"/>
        <v>1021656800</v>
      </c>
      <c r="K21" s="19">
        <f t="shared" si="3"/>
        <v>0</v>
      </c>
      <c r="L21" s="19">
        <f t="shared" si="3"/>
        <v>0</v>
      </c>
      <c r="M21" s="19">
        <f t="shared" si="3"/>
        <v>239252232</v>
      </c>
      <c r="N21" s="19">
        <f t="shared" si="3"/>
        <v>0</v>
      </c>
      <c r="O21" s="19">
        <f t="shared" si="3"/>
        <v>178062228</v>
      </c>
      <c r="P21" s="19">
        <f t="shared" si="3"/>
        <v>15485280</v>
      </c>
      <c r="Q21" s="19">
        <f t="shared" si="3"/>
        <v>61943135</v>
      </c>
      <c r="R21" s="28">
        <f t="shared" si="3"/>
        <v>1812377420</v>
      </c>
      <c r="T21" s="75"/>
    </row>
    <row r="22" spans="1:21" s="5" customFormat="1">
      <c r="A22" s="4"/>
      <c r="B22" s="4"/>
      <c r="C22" s="27" t="s">
        <v>16</v>
      </c>
      <c r="D22" s="17"/>
      <c r="E22" s="40" t="s">
        <v>24</v>
      </c>
      <c r="F22" s="40">
        <v>2026</v>
      </c>
      <c r="G22" s="41"/>
      <c r="H22" s="42">
        <v>0</v>
      </c>
      <c r="I22" s="42">
        <v>0</v>
      </c>
      <c r="J22" s="42">
        <v>7</v>
      </c>
      <c r="K22" s="42">
        <v>0</v>
      </c>
      <c r="L22" s="42">
        <v>0</v>
      </c>
      <c r="M22" s="42">
        <v>13</v>
      </c>
      <c r="N22" s="43">
        <v>0</v>
      </c>
      <c r="O22" s="42">
        <v>0.13</v>
      </c>
      <c r="P22" s="42">
        <v>22.57</v>
      </c>
      <c r="Q22" s="42">
        <v>31.17</v>
      </c>
      <c r="R22" s="61">
        <v>8.3000000000000007</v>
      </c>
      <c r="T22" s="79">
        <f>R19/R18</f>
        <v>7.5026410675216246E-2</v>
      </c>
      <c r="U22" s="13"/>
    </row>
    <row r="23" spans="1:21">
      <c r="A23" s="1"/>
      <c r="B23" s="1"/>
      <c r="C23" s="27" t="s">
        <v>16</v>
      </c>
      <c r="D23" s="17" t="s">
        <v>29</v>
      </c>
      <c r="E23" s="17" t="s">
        <v>30</v>
      </c>
      <c r="F23" s="57">
        <v>2026</v>
      </c>
      <c r="G23" s="18" t="s">
        <v>19</v>
      </c>
      <c r="H23" s="19">
        <v>3509000</v>
      </c>
      <c r="I23" s="19">
        <v>230000000</v>
      </c>
      <c r="J23" s="19">
        <v>0</v>
      </c>
      <c r="K23" s="19">
        <v>1535695000</v>
      </c>
      <c r="L23" s="19">
        <v>549139000</v>
      </c>
      <c r="M23" s="19">
        <v>787919000</v>
      </c>
      <c r="N23" s="20">
        <v>0</v>
      </c>
      <c r="O23" s="19">
        <v>0</v>
      </c>
      <c r="P23" s="19">
        <v>2200000</v>
      </c>
      <c r="Q23" s="19">
        <v>381000</v>
      </c>
      <c r="R23" s="28">
        <f>Q23+P23+O23+N23+M23+L23+K23+I23+H23</f>
        <v>3108843000</v>
      </c>
    </row>
    <row r="24" spans="1:21" s="5" customFormat="1">
      <c r="A24" s="4"/>
      <c r="B24" s="4"/>
      <c r="C24" s="27" t="s">
        <v>16</v>
      </c>
      <c r="D24" s="17" t="s">
        <v>29</v>
      </c>
      <c r="E24" s="17" t="s">
        <v>30</v>
      </c>
      <c r="F24" s="17">
        <v>2026</v>
      </c>
      <c r="G24" s="18" t="s">
        <v>20</v>
      </c>
      <c r="H24" s="19">
        <v>3509000</v>
      </c>
      <c r="I24" s="19">
        <v>230000000</v>
      </c>
      <c r="J24" s="19">
        <v>0</v>
      </c>
      <c r="K24" s="19">
        <v>1535695000</v>
      </c>
      <c r="L24" s="19">
        <v>549139000</v>
      </c>
      <c r="M24" s="19">
        <v>787919000</v>
      </c>
      <c r="N24" s="20">
        <v>0</v>
      </c>
      <c r="O24" s="19">
        <v>0</v>
      </c>
      <c r="P24" s="19">
        <v>2200000</v>
      </c>
      <c r="Q24" s="19">
        <v>3881000</v>
      </c>
      <c r="R24" s="28">
        <f>Q24+P24+O24+N24+M24+L24+K24+I24+H24</f>
        <v>3112343000</v>
      </c>
      <c r="T24" s="75"/>
    </row>
    <row r="25" spans="1:21" s="5" customFormat="1">
      <c r="A25" s="4"/>
      <c r="B25" s="4"/>
      <c r="C25" s="27" t="s">
        <v>16</v>
      </c>
      <c r="D25" s="17" t="s">
        <v>29</v>
      </c>
      <c r="E25" s="17" t="s">
        <v>30</v>
      </c>
      <c r="F25" s="57">
        <v>2026</v>
      </c>
      <c r="G25" s="18" t="s">
        <v>21</v>
      </c>
      <c r="H25" s="19">
        <v>0</v>
      </c>
      <c r="I25" s="19">
        <v>0</v>
      </c>
      <c r="J25" s="19">
        <v>0</v>
      </c>
      <c r="K25" s="19">
        <v>595726037</v>
      </c>
      <c r="L25" s="19">
        <v>98785719</v>
      </c>
      <c r="M25" s="19">
        <v>120065121</v>
      </c>
      <c r="N25" s="20">
        <v>0</v>
      </c>
      <c r="O25" s="19">
        <v>0</v>
      </c>
      <c r="P25" s="19">
        <v>1586208</v>
      </c>
      <c r="Q25" s="19">
        <v>1707637</v>
      </c>
      <c r="R25" s="28">
        <f>Q25+P25+O25+N25+M25+L25+K25+I25+H25</f>
        <v>817870722</v>
      </c>
      <c r="T25" s="75"/>
    </row>
    <row r="26" spans="1:21" s="5" customFormat="1">
      <c r="A26" s="4"/>
      <c r="B26" s="4"/>
      <c r="C26" s="27" t="s">
        <v>16</v>
      </c>
      <c r="D26" s="17" t="s">
        <v>29</v>
      </c>
      <c r="E26" s="17" t="s">
        <v>30</v>
      </c>
      <c r="F26" s="17">
        <v>2026</v>
      </c>
      <c r="G26" s="18" t="s">
        <v>22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87570581</v>
      </c>
      <c r="N26" s="20">
        <v>0</v>
      </c>
      <c r="O26" s="19">
        <v>0</v>
      </c>
      <c r="P26" s="19">
        <v>0</v>
      </c>
      <c r="Q26" s="19">
        <v>0</v>
      </c>
      <c r="R26" s="28">
        <f>Q26+P26+O26+N26+M26+L26+K26+I26+H26</f>
        <v>87570581</v>
      </c>
      <c r="T26" s="75"/>
    </row>
    <row r="27" spans="1:21" s="5" customFormat="1">
      <c r="A27" s="4"/>
      <c r="B27" s="4"/>
      <c r="C27" s="27" t="s">
        <v>16</v>
      </c>
      <c r="D27" s="17"/>
      <c r="E27" s="17" t="s">
        <v>23</v>
      </c>
      <c r="F27" s="57">
        <v>2026</v>
      </c>
      <c r="G27" s="18"/>
      <c r="H27" s="19">
        <f>H24-H25</f>
        <v>3509000</v>
      </c>
      <c r="I27" s="19">
        <f t="shared" ref="I27:R27" si="4">I24-I25</f>
        <v>230000000</v>
      </c>
      <c r="J27" s="19">
        <f t="shared" si="4"/>
        <v>0</v>
      </c>
      <c r="K27" s="19">
        <f>K24-K25</f>
        <v>939968963</v>
      </c>
      <c r="L27" s="19">
        <f t="shared" si="4"/>
        <v>450353281</v>
      </c>
      <c r="M27" s="19">
        <f t="shared" si="4"/>
        <v>667853879</v>
      </c>
      <c r="N27" s="19">
        <f t="shared" si="4"/>
        <v>0</v>
      </c>
      <c r="O27" s="19">
        <f t="shared" si="4"/>
        <v>0</v>
      </c>
      <c r="P27" s="19">
        <f t="shared" si="4"/>
        <v>613792</v>
      </c>
      <c r="Q27" s="19">
        <f t="shared" si="4"/>
        <v>2173363</v>
      </c>
      <c r="R27" s="28">
        <f t="shared" si="4"/>
        <v>2294472278</v>
      </c>
      <c r="T27" s="75"/>
      <c r="U27" s="13"/>
    </row>
    <row r="28" spans="1:21" s="5" customFormat="1" ht="17.25" customHeight="1">
      <c r="A28" s="4"/>
      <c r="B28" s="4"/>
      <c r="C28" s="27" t="s">
        <v>16</v>
      </c>
      <c r="D28" s="17"/>
      <c r="E28" s="40" t="s">
        <v>24</v>
      </c>
      <c r="F28" s="40">
        <v>2026</v>
      </c>
      <c r="G28" s="41"/>
      <c r="H28" s="42">
        <v>0</v>
      </c>
      <c r="I28" s="42">
        <v>0</v>
      </c>
      <c r="J28" s="42">
        <v>0</v>
      </c>
      <c r="K28" s="42">
        <v>38.79</v>
      </c>
      <c r="L28" s="42">
        <v>17.98</v>
      </c>
      <c r="M28" s="42">
        <v>15.23</v>
      </c>
      <c r="N28" s="43">
        <v>0</v>
      </c>
      <c r="O28" s="42">
        <v>0</v>
      </c>
      <c r="P28" s="42">
        <v>72.099999999999994</v>
      </c>
      <c r="Q28" s="42">
        <v>43.99</v>
      </c>
      <c r="R28" s="47">
        <v>26.3</v>
      </c>
      <c r="T28" s="79">
        <f>R25/R24</f>
        <v>0.26278296511663402</v>
      </c>
    </row>
    <row r="29" spans="1:21" s="37" customFormat="1">
      <c r="A29" s="36"/>
      <c r="B29" s="36"/>
      <c r="C29" s="39" t="s">
        <v>16</v>
      </c>
      <c r="D29" s="40"/>
      <c r="E29" s="40" t="s">
        <v>31</v>
      </c>
      <c r="F29" s="60">
        <v>2026</v>
      </c>
      <c r="G29" s="41" t="s">
        <v>21</v>
      </c>
      <c r="H29" s="42">
        <v>0</v>
      </c>
      <c r="I29" s="42">
        <v>0</v>
      </c>
      <c r="J29" s="42"/>
      <c r="K29" s="42">
        <v>0</v>
      </c>
      <c r="L29" s="42">
        <v>0</v>
      </c>
      <c r="M29" s="42">
        <v>9734919</v>
      </c>
      <c r="N29" s="43">
        <v>0</v>
      </c>
      <c r="O29" s="42">
        <v>904220704</v>
      </c>
      <c r="P29" s="42">
        <v>0</v>
      </c>
      <c r="Q29" s="42">
        <v>0</v>
      </c>
      <c r="R29" s="47">
        <f>Q29+P29+O29+N29+M29+L29+K29+I29+H29</f>
        <v>913955623</v>
      </c>
      <c r="T29" s="81"/>
    </row>
    <row r="30" spans="1:21">
      <c r="A30" s="1"/>
      <c r="B30" s="1"/>
      <c r="C30" s="27" t="s">
        <v>16</v>
      </c>
      <c r="D30" s="17" t="s">
        <v>32</v>
      </c>
      <c r="E30" s="17" t="s">
        <v>33</v>
      </c>
      <c r="F30" s="17">
        <v>2026</v>
      </c>
      <c r="G30" s="18" t="s">
        <v>19</v>
      </c>
      <c r="H30" s="19">
        <v>4000000</v>
      </c>
      <c r="I30" s="19">
        <v>323220000</v>
      </c>
      <c r="J30" s="19"/>
      <c r="K30" s="19">
        <v>1589830000</v>
      </c>
      <c r="L30" s="19">
        <v>258853000</v>
      </c>
      <c r="M30" s="19">
        <v>2547875000</v>
      </c>
      <c r="N30" s="20">
        <v>0</v>
      </c>
      <c r="O30" s="19">
        <v>0</v>
      </c>
      <c r="P30" s="19">
        <v>10015000</v>
      </c>
      <c r="Q30" s="19">
        <v>0</v>
      </c>
      <c r="R30" s="28">
        <f>Q30+P30+O30+N30+M30+L30+K30+I30+H30</f>
        <v>4733793000</v>
      </c>
    </row>
    <row r="31" spans="1:21" s="5" customFormat="1">
      <c r="A31" s="4"/>
      <c r="B31" s="4"/>
      <c r="C31" s="27" t="s">
        <v>16</v>
      </c>
      <c r="D31" s="17" t="s">
        <v>32</v>
      </c>
      <c r="E31" s="17" t="s">
        <v>33</v>
      </c>
      <c r="F31" s="57">
        <v>2026</v>
      </c>
      <c r="G31" s="18" t="s">
        <v>20</v>
      </c>
      <c r="H31" s="19">
        <v>4000000</v>
      </c>
      <c r="I31" s="19">
        <v>323220000</v>
      </c>
      <c r="J31" s="19"/>
      <c r="K31" s="19">
        <v>1589830000</v>
      </c>
      <c r="L31" s="19">
        <v>258853000</v>
      </c>
      <c r="M31" s="19">
        <v>2547875000</v>
      </c>
      <c r="N31" s="20">
        <v>0</v>
      </c>
      <c r="O31" s="19">
        <v>0</v>
      </c>
      <c r="P31" s="19">
        <v>10015000</v>
      </c>
      <c r="Q31" s="19">
        <v>3500000</v>
      </c>
      <c r="R31" s="28">
        <f>Q31+P31+O31+N31+M31+L31+K31+I31+H31</f>
        <v>4737293000</v>
      </c>
      <c r="T31" s="75"/>
    </row>
    <row r="32" spans="1:21" s="5" customFormat="1">
      <c r="A32" s="4"/>
      <c r="B32" s="4"/>
      <c r="C32" s="27" t="s">
        <v>16</v>
      </c>
      <c r="D32" s="17" t="s">
        <v>32</v>
      </c>
      <c r="E32" s="17" t="s">
        <v>33</v>
      </c>
      <c r="F32" s="17">
        <v>2026</v>
      </c>
      <c r="G32" s="18" t="s">
        <v>21</v>
      </c>
      <c r="H32" s="19">
        <v>0</v>
      </c>
      <c r="I32" s="19">
        <f>3552000+1021681</f>
        <v>4573681</v>
      </c>
      <c r="J32" s="19"/>
      <c r="K32" s="19">
        <v>494158796</v>
      </c>
      <c r="L32" s="19">
        <v>80855789</v>
      </c>
      <c r="M32" s="19">
        <v>674340507</v>
      </c>
      <c r="N32" s="20">
        <v>0</v>
      </c>
      <c r="O32" s="19">
        <v>0</v>
      </c>
      <c r="P32" s="19">
        <v>7403704</v>
      </c>
      <c r="Q32" s="19">
        <v>2021077</v>
      </c>
      <c r="R32" s="28">
        <f>Q32+P32+O32+N32+M32+L32+K32+I32+H32</f>
        <v>1263353554</v>
      </c>
      <c r="T32" s="77"/>
    </row>
    <row r="33" spans="1:22" s="5" customFormat="1">
      <c r="A33" s="4"/>
      <c r="B33" s="4"/>
      <c r="C33" s="27" t="s">
        <v>16</v>
      </c>
      <c r="D33" s="17" t="s">
        <v>32</v>
      </c>
      <c r="E33" s="17" t="s">
        <v>33</v>
      </c>
      <c r="F33" s="57">
        <v>2026</v>
      </c>
      <c r="G33" s="18" t="s">
        <v>22</v>
      </c>
      <c r="H33" s="19">
        <v>0</v>
      </c>
      <c r="I33" s="19"/>
      <c r="J33" s="19"/>
      <c r="K33" s="19">
        <v>0</v>
      </c>
      <c r="L33" s="19">
        <v>0</v>
      </c>
      <c r="M33" s="19">
        <v>233152865</v>
      </c>
      <c r="N33" s="20">
        <v>0</v>
      </c>
      <c r="O33" s="19">
        <v>0</v>
      </c>
      <c r="P33" s="19">
        <v>0</v>
      </c>
      <c r="Q33" s="19">
        <v>0</v>
      </c>
      <c r="R33" s="28">
        <f>Q33+P33+O33+N33+M33+L33+K33+I33+H33</f>
        <v>233152865</v>
      </c>
      <c r="T33" s="75"/>
    </row>
    <row r="34" spans="1:22" s="5" customFormat="1">
      <c r="A34" s="4"/>
      <c r="B34" s="4"/>
      <c r="C34" s="27" t="s">
        <v>16</v>
      </c>
      <c r="D34" s="17"/>
      <c r="E34" s="17" t="s">
        <v>23</v>
      </c>
      <c r="F34" s="17">
        <v>2026</v>
      </c>
      <c r="G34" s="18"/>
      <c r="H34" s="19">
        <f>H31-H32</f>
        <v>4000000</v>
      </c>
      <c r="I34" s="19">
        <f>I31-I32</f>
        <v>318646319</v>
      </c>
      <c r="J34" s="19">
        <f>J31-J32</f>
        <v>0</v>
      </c>
      <c r="K34" s="19">
        <f t="shared" ref="K34:R34" si="5">K31-K32</f>
        <v>1095671204</v>
      </c>
      <c r="L34" s="19">
        <f t="shared" si="5"/>
        <v>177997211</v>
      </c>
      <c r="M34" s="19">
        <f t="shared" si="5"/>
        <v>1873534493</v>
      </c>
      <c r="N34" s="19">
        <f t="shared" si="5"/>
        <v>0</v>
      </c>
      <c r="O34" s="19">
        <f t="shared" si="5"/>
        <v>0</v>
      </c>
      <c r="P34" s="19">
        <f t="shared" si="5"/>
        <v>2611296</v>
      </c>
      <c r="Q34" s="19">
        <f t="shared" si="5"/>
        <v>1478923</v>
      </c>
      <c r="R34" s="28">
        <f t="shared" si="5"/>
        <v>3473939446</v>
      </c>
      <c r="T34" s="75"/>
    </row>
    <row r="35" spans="1:22" s="5" customFormat="1" ht="18" customHeight="1">
      <c r="A35" s="4"/>
      <c r="B35" s="4"/>
      <c r="C35" s="27" t="s">
        <v>16</v>
      </c>
      <c r="D35" s="17"/>
      <c r="E35" s="40" t="s">
        <v>24</v>
      </c>
      <c r="F35" s="60">
        <v>2026</v>
      </c>
      <c r="G35" s="41"/>
      <c r="H35" s="42">
        <v>0</v>
      </c>
      <c r="I35" s="42">
        <v>1.41</v>
      </c>
      <c r="J35" s="42"/>
      <c r="K35" s="42">
        <v>31</v>
      </c>
      <c r="L35" s="42">
        <v>31.23</v>
      </c>
      <c r="M35" s="42">
        <v>26.46</v>
      </c>
      <c r="N35" s="43">
        <v>0</v>
      </c>
      <c r="O35" s="42">
        <v>0</v>
      </c>
      <c r="P35" s="42">
        <v>73.92</v>
      </c>
      <c r="Q35" s="42">
        <v>57.74</v>
      </c>
      <c r="R35" s="47">
        <v>26.67</v>
      </c>
      <c r="T35" s="78">
        <f>R32/R31</f>
        <v>0.26668258729194078</v>
      </c>
    </row>
    <row r="36" spans="1:22" s="37" customFormat="1">
      <c r="A36" s="36"/>
      <c r="B36" s="36"/>
      <c r="C36" s="39" t="s">
        <v>16</v>
      </c>
      <c r="D36" s="40"/>
      <c r="E36" s="40" t="s">
        <v>31</v>
      </c>
      <c r="F36" s="40">
        <v>2026</v>
      </c>
      <c r="G36" s="41" t="s">
        <v>21</v>
      </c>
      <c r="H36" s="42">
        <v>0</v>
      </c>
      <c r="I36" s="42">
        <v>300200</v>
      </c>
      <c r="J36" s="42"/>
      <c r="K36" s="42">
        <v>4337429</v>
      </c>
      <c r="L36" s="42">
        <v>576869</v>
      </c>
      <c r="M36" s="42">
        <v>166310</v>
      </c>
      <c r="N36" s="43">
        <v>0</v>
      </c>
      <c r="O36" s="42">
        <v>5032270</v>
      </c>
      <c r="P36" s="42">
        <v>0</v>
      </c>
      <c r="Q36" s="42">
        <v>0</v>
      </c>
      <c r="R36" s="47">
        <f>Q36+P36+O36+N36+M36+L36+K36+I36+H36</f>
        <v>10413078</v>
      </c>
      <c r="T36" s="81"/>
    </row>
    <row r="37" spans="1:22" ht="24">
      <c r="A37" s="1"/>
      <c r="B37" s="1"/>
      <c r="C37" s="27" t="s">
        <v>16</v>
      </c>
      <c r="D37" s="17" t="s">
        <v>34</v>
      </c>
      <c r="E37" s="21" t="s">
        <v>35</v>
      </c>
      <c r="F37" s="57">
        <v>2026</v>
      </c>
      <c r="G37" s="18" t="s">
        <v>19</v>
      </c>
      <c r="H37" s="19">
        <v>0</v>
      </c>
      <c r="I37" s="19">
        <v>2000000</v>
      </c>
      <c r="J37" s="19"/>
      <c r="K37" s="19">
        <v>158685000</v>
      </c>
      <c r="L37" s="19">
        <v>22295000</v>
      </c>
      <c r="M37" s="19">
        <v>22262000</v>
      </c>
      <c r="N37" s="20">
        <v>0</v>
      </c>
      <c r="O37" s="19">
        <v>0</v>
      </c>
      <c r="P37" s="19">
        <v>1000000</v>
      </c>
      <c r="Q37" s="19">
        <v>48000</v>
      </c>
      <c r="R37" s="28">
        <f>Q37+P37+O37+N37+M37+L37+K37+I37+H37</f>
        <v>206290000</v>
      </c>
    </row>
    <row r="38" spans="1:22" s="5" customFormat="1" ht="24">
      <c r="A38" s="4"/>
      <c r="B38" s="4"/>
      <c r="C38" s="27" t="s">
        <v>16</v>
      </c>
      <c r="D38" s="17" t="s">
        <v>34</v>
      </c>
      <c r="E38" s="21" t="s">
        <v>35</v>
      </c>
      <c r="F38" s="17">
        <v>2026</v>
      </c>
      <c r="G38" s="18" t="s">
        <v>20</v>
      </c>
      <c r="H38" s="19">
        <v>0</v>
      </c>
      <c r="I38" s="19">
        <v>2000000</v>
      </c>
      <c r="J38" s="19"/>
      <c r="K38" s="19">
        <v>158685000</v>
      </c>
      <c r="L38" s="19">
        <v>22295000</v>
      </c>
      <c r="M38" s="19">
        <v>22262000</v>
      </c>
      <c r="N38" s="20">
        <v>0</v>
      </c>
      <c r="O38" s="19">
        <v>0</v>
      </c>
      <c r="P38" s="19">
        <v>1000000</v>
      </c>
      <c r="Q38" s="19">
        <v>448000</v>
      </c>
      <c r="R38" s="28">
        <f>Q38+P38+O38+N38+M38+L38+K38+I38+H38</f>
        <v>206690000</v>
      </c>
      <c r="T38" s="75"/>
    </row>
    <row r="39" spans="1:22" s="5" customFormat="1" ht="24">
      <c r="A39" s="4"/>
      <c r="B39" s="4"/>
      <c r="C39" s="27" t="s">
        <v>16</v>
      </c>
      <c r="D39" s="17" t="s">
        <v>34</v>
      </c>
      <c r="E39" s="21" t="s">
        <v>35</v>
      </c>
      <c r="F39" s="57">
        <v>2026</v>
      </c>
      <c r="G39" s="18" t="s">
        <v>21</v>
      </c>
      <c r="H39" s="19">
        <v>0</v>
      </c>
      <c r="I39" s="19">
        <v>226494</v>
      </c>
      <c r="J39" s="19"/>
      <c r="K39" s="19">
        <v>46526119</v>
      </c>
      <c r="L39" s="19">
        <v>6798360</v>
      </c>
      <c r="M39" s="19">
        <v>7305371</v>
      </c>
      <c r="N39" s="20">
        <v>0</v>
      </c>
      <c r="O39" s="19">
        <v>0</v>
      </c>
      <c r="P39" s="19">
        <v>0</v>
      </c>
      <c r="Q39" s="19">
        <v>8502</v>
      </c>
      <c r="R39" s="28">
        <f>Q39+P39+O39+N39+M39+L39+K39+I39+H39</f>
        <v>60864846</v>
      </c>
      <c r="T39" s="75"/>
    </row>
    <row r="40" spans="1:22" s="5" customFormat="1" ht="24">
      <c r="A40" s="4"/>
      <c r="B40" s="4"/>
      <c r="C40" s="27" t="s">
        <v>16</v>
      </c>
      <c r="D40" s="17" t="s">
        <v>34</v>
      </c>
      <c r="E40" s="21" t="s">
        <v>35</v>
      </c>
      <c r="F40" s="17">
        <v>2026</v>
      </c>
      <c r="G40" s="18" t="s">
        <v>22</v>
      </c>
      <c r="H40" s="19">
        <v>0</v>
      </c>
      <c r="I40" s="19">
        <v>0</v>
      </c>
      <c r="J40" s="19"/>
      <c r="K40" s="19">
        <v>0</v>
      </c>
      <c r="L40" s="19">
        <v>0</v>
      </c>
      <c r="M40" s="19">
        <v>1830039</v>
      </c>
      <c r="N40" s="20">
        <v>0</v>
      </c>
      <c r="O40" s="19">
        <v>0</v>
      </c>
      <c r="P40" s="19">
        <v>0</v>
      </c>
      <c r="Q40" s="19">
        <v>0</v>
      </c>
      <c r="R40" s="28">
        <f>Q40+P40+O40+N40+M40+L40+K40+I40+H40</f>
        <v>1830039</v>
      </c>
      <c r="T40" s="75"/>
    </row>
    <row r="41" spans="1:22" s="5" customFormat="1">
      <c r="A41" s="4"/>
      <c r="B41" s="4"/>
      <c r="C41" s="27" t="s">
        <v>16</v>
      </c>
      <c r="D41" s="17"/>
      <c r="E41" s="17" t="s">
        <v>23</v>
      </c>
      <c r="F41" s="57">
        <v>2026</v>
      </c>
      <c r="G41" s="18"/>
      <c r="H41" s="19">
        <v>0</v>
      </c>
      <c r="I41" s="19">
        <f>I38-I39</f>
        <v>1773506</v>
      </c>
      <c r="J41" s="19">
        <f>J38-J39</f>
        <v>0</v>
      </c>
      <c r="K41" s="19">
        <f t="shared" ref="K41:R41" si="6">K38-K39</f>
        <v>112158881</v>
      </c>
      <c r="L41" s="19">
        <f t="shared" si="6"/>
        <v>15496640</v>
      </c>
      <c r="M41" s="19">
        <f t="shared" si="6"/>
        <v>14956629</v>
      </c>
      <c r="N41" s="19">
        <f t="shared" si="6"/>
        <v>0</v>
      </c>
      <c r="O41" s="19">
        <f t="shared" si="6"/>
        <v>0</v>
      </c>
      <c r="P41" s="19">
        <f t="shared" si="6"/>
        <v>1000000</v>
      </c>
      <c r="Q41" s="19">
        <f t="shared" si="6"/>
        <v>439498</v>
      </c>
      <c r="R41" s="28">
        <f t="shared" si="6"/>
        <v>145825154</v>
      </c>
      <c r="T41" s="75"/>
    </row>
    <row r="42" spans="1:22" s="5" customFormat="1">
      <c r="A42" s="4"/>
      <c r="B42" s="4"/>
      <c r="C42" s="27" t="s">
        <v>16</v>
      </c>
      <c r="D42" s="17"/>
      <c r="E42" s="40" t="s">
        <v>24</v>
      </c>
      <c r="F42" s="40">
        <v>2026</v>
      </c>
      <c r="G42" s="41"/>
      <c r="H42" s="42">
        <v>0</v>
      </c>
      <c r="I42" s="42">
        <v>11.32</v>
      </c>
      <c r="J42" s="42"/>
      <c r="K42" s="42">
        <v>29.31</v>
      </c>
      <c r="L42" s="42">
        <v>30.49</v>
      </c>
      <c r="M42" s="42">
        <v>32.81</v>
      </c>
      <c r="N42" s="43">
        <v>0</v>
      </c>
      <c r="O42" s="42">
        <v>0</v>
      </c>
      <c r="P42" s="42">
        <v>0</v>
      </c>
      <c r="Q42" s="42">
        <v>1.8</v>
      </c>
      <c r="R42" s="47">
        <v>29.4</v>
      </c>
      <c r="T42" s="79">
        <f>R39/R38</f>
        <v>0.29447407228216171</v>
      </c>
    </row>
    <row r="43" spans="1:22" s="15" customFormat="1">
      <c r="A43" s="14"/>
      <c r="B43" s="14"/>
      <c r="C43" s="39" t="s">
        <v>16</v>
      </c>
      <c r="D43" s="40"/>
      <c r="E43" s="40" t="s">
        <v>36</v>
      </c>
      <c r="F43" s="57">
        <v>2026</v>
      </c>
      <c r="G43" s="41" t="s">
        <v>19</v>
      </c>
      <c r="H43" s="42">
        <f t="shared" ref="H43:M43" si="7">H5+H11+H17+H23+H30+H37</f>
        <v>7509000</v>
      </c>
      <c r="I43" s="42">
        <f t="shared" si="7"/>
        <v>2399413000</v>
      </c>
      <c r="J43" s="42">
        <f t="shared" si="7"/>
        <v>0</v>
      </c>
      <c r="K43" s="42">
        <f t="shared" si="7"/>
        <v>4459628000</v>
      </c>
      <c r="L43" s="42">
        <f t="shared" si="7"/>
        <v>1019641000</v>
      </c>
      <c r="M43" s="42">
        <f t="shared" si="7"/>
        <v>3856294000</v>
      </c>
      <c r="N43" s="43">
        <v>0</v>
      </c>
      <c r="O43" s="43">
        <f>O5+O17+O23+O30+O37+O11</f>
        <v>183100000</v>
      </c>
      <c r="P43" s="43">
        <f t="shared" ref="P43:Q43" si="8">P5+P17+P23+P30+P37+P11</f>
        <v>45015000</v>
      </c>
      <c r="Q43" s="43">
        <f t="shared" si="8"/>
        <v>92889000</v>
      </c>
      <c r="R43" s="44">
        <f>R5+R17+R23+R30+R37+R11</f>
        <v>12063489000</v>
      </c>
      <c r="T43" s="77"/>
      <c r="U43" s="45">
        <v>12063489000</v>
      </c>
      <c r="V43" s="48">
        <f>R43-U43</f>
        <v>0</v>
      </c>
    </row>
    <row r="44" spans="1:22" s="15" customFormat="1" ht="18" customHeight="1">
      <c r="A44" s="46"/>
      <c r="B44" s="46"/>
      <c r="C44" s="39" t="s">
        <v>16</v>
      </c>
      <c r="D44" s="40"/>
      <c r="E44" s="40" t="s">
        <v>36</v>
      </c>
      <c r="F44" s="17">
        <v>2026</v>
      </c>
      <c r="G44" s="41" t="s">
        <v>20</v>
      </c>
      <c r="H44" s="42">
        <f>H6+H12+H18+H24+H31+H38</f>
        <v>7509000</v>
      </c>
      <c r="I44" s="42">
        <f t="shared" ref="I44:R46" si="9">I6+I12+I18+I24+I31+I38</f>
        <v>1295390745</v>
      </c>
      <c r="J44" s="42">
        <f t="shared" si="9"/>
        <v>1100000000</v>
      </c>
      <c r="K44" s="42">
        <f>K6+K12+K18+K24+K31+K38</f>
        <v>4459628000</v>
      </c>
      <c r="L44" s="42">
        <f t="shared" si="9"/>
        <v>1019641000</v>
      </c>
      <c r="M44" s="42">
        <f t="shared" si="9"/>
        <v>3857349800</v>
      </c>
      <c r="N44" s="42">
        <f t="shared" si="9"/>
        <v>0</v>
      </c>
      <c r="O44" s="42">
        <f t="shared" si="9"/>
        <v>178301340</v>
      </c>
      <c r="P44" s="42">
        <f t="shared" si="9"/>
        <v>45015000</v>
      </c>
      <c r="Q44" s="42">
        <f t="shared" si="9"/>
        <v>102437000</v>
      </c>
      <c r="R44" s="47">
        <f t="shared" si="9"/>
        <v>12065271885</v>
      </c>
      <c r="T44" s="82"/>
      <c r="U44" s="45">
        <v>12065271885</v>
      </c>
      <c r="V44" s="48">
        <f>R44-U44</f>
        <v>0</v>
      </c>
    </row>
    <row r="45" spans="1:22" s="15" customFormat="1" ht="21" customHeight="1">
      <c r="A45" s="14"/>
      <c r="B45" s="14"/>
      <c r="C45" s="39" t="s">
        <v>16</v>
      </c>
      <c r="D45" s="40"/>
      <c r="E45" s="40" t="s">
        <v>36</v>
      </c>
      <c r="F45" s="57">
        <v>2026</v>
      </c>
      <c r="G45" s="41" t="s">
        <v>21</v>
      </c>
      <c r="H45" s="42">
        <f>H7+H13+H19+H25+H32+H39</f>
        <v>21919580</v>
      </c>
      <c r="I45" s="42">
        <f t="shared" si="9"/>
        <v>172904468</v>
      </c>
      <c r="J45" s="42">
        <f t="shared" si="9"/>
        <v>78343200</v>
      </c>
      <c r="K45" s="42">
        <f t="shared" si="9"/>
        <v>1446888850</v>
      </c>
      <c r="L45" s="42">
        <f t="shared" si="9"/>
        <v>237535727</v>
      </c>
      <c r="M45" s="42">
        <f>M7+M13+M19+M25+M32+M39</f>
        <v>879309655</v>
      </c>
      <c r="N45" s="42">
        <f t="shared" si="9"/>
        <v>0</v>
      </c>
      <c r="O45" s="42">
        <f t="shared" si="9"/>
        <v>239112</v>
      </c>
      <c r="P45" s="42">
        <f t="shared" si="9"/>
        <v>13504632</v>
      </c>
      <c r="Q45" s="42">
        <f t="shared" si="9"/>
        <v>32919652</v>
      </c>
      <c r="R45" s="47">
        <f>R7+R13+R19+R25+R32+R39</f>
        <v>2883564876</v>
      </c>
      <c r="T45" s="75"/>
      <c r="U45" s="45">
        <f>2884114111-549235</f>
        <v>2883564876</v>
      </c>
      <c r="V45" s="48">
        <f>R45-U45</f>
        <v>0</v>
      </c>
    </row>
    <row r="46" spans="1:22" s="15" customFormat="1" ht="21" customHeight="1">
      <c r="A46" s="14"/>
      <c r="B46" s="14"/>
      <c r="C46" s="27" t="s">
        <v>16</v>
      </c>
      <c r="D46" s="17"/>
      <c r="E46" s="17" t="s">
        <v>36</v>
      </c>
      <c r="F46" s="17">
        <v>2026</v>
      </c>
      <c r="G46" s="18" t="s">
        <v>22</v>
      </c>
      <c r="H46" s="19">
        <f>H8+H14+H20+H26+H33+H40</f>
        <v>0</v>
      </c>
      <c r="I46" s="19">
        <f t="shared" si="9"/>
        <v>2461164</v>
      </c>
      <c r="J46" s="19">
        <f t="shared" si="9"/>
        <v>0</v>
      </c>
      <c r="K46" s="19">
        <f t="shared" si="9"/>
        <v>0</v>
      </c>
      <c r="L46" s="19">
        <f t="shared" si="9"/>
        <v>0</v>
      </c>
      <c r="M46" s="19">
        <f t="shared" si="9"/>
        <v>338407645</v>
      </c>
      <c r="N46" s="19">
        <f t="shared" si="9"/>
        <v>0</v>
      </c>
      <c r="O46" s="19">
        <f t="shared" si="9"/>
        <v>0</v>
      </c>
      <c r="P46" s="19">
        <f t="shared" si="9"/>
        <v>0</v>
      </c>
      <c r="Q46" s="19">
        <f t="shared" si="9"/>
        <v>0</v>
      </c>
      <c r="R46" s="28">
        <f t="shared" si="9"/>
        <v>340868809</v>
      </c>
      <c r="T46" s="75"/>
    </row>
    <row r="47" spans="1:22" s="15" customFormat="1" ht="21" customHeight="1">
      <c r="A47" s="14"/>
      <c r="B47" s="14"/>
      <c r="C47" s="27" t="s">
        <v>16</v>
      </c>
      <c r="D47" s="17"/>
      <c r="E47" s="17" t="s">
        <v>37</v>
      </c>
      <c r="F47" s="57">
        <v>2026</v>
      </c>
      <c r="G47" s="18" t="s">
        <v>19</v>
      </c>
      <c r="H47" s="19"/>
      <c r="I47" s="19"/>
      <c r="J47" s="19"/>
      <c r="K47" s="19"/>
      <c r="L47" s="19"/>
      <c r="M47" s="19"/>
      <c r="N47" s="20"/>
      <c r="O47" s="19"/>
      <c r="P47" s="19"/>
      <c r="Q47" s="19"/>
      <c r="R47" s="28">
        <v>3232</v>
      </c>
      <c r="T47" s="75"/>
    </row>
    <row r="48" spans="1:22" s="15" customFormat="1" ht="21" customHeight="1">
      <c r="A48" s="14"/>
      <c r="B48" s="14"/>
      <c r="C48" s="27" t="s">
        <v>16</v>
      </c>
      <c r="D48" s="17"/>
      <c r="E48" s="17" t="s">
        <v>37</v>
      </c>
      <c r="F48" s="17">
        <v>2026</v>
      </c>
      <c r="G48" s="18" t="s">
        <v>20</v>
      </c>
      <c r="H48" s="19"/>
      <c r="I48" s="19"/>
      <c r="J48" s="19"/>
      <c r="K48" s="19"/>
      <c r="L48" s="19"/>
      <c r="M48" s="19"/>
      <c r="N48" s="20"/>
      <c r="O48" s="19"/>
      <c r="P48" s="19"/>
      <c r="Q48" s="19"/>
      <c r="R48" s="47">
        <v>3232</v>
      </c>
      <c r="T48" s="75"/>
    </row>
    <row r="49" spans="1:20" s="15" customFormat="1" ht="21" customHeight="1" thickBot="1">
      <c r="A49" s="14"/>
      <c r="B49" s="14"/>
      <c r="C49" s="29" t="s">
        <v>16</v>
      </c>
      <c r="D49" s="30"/>
      <c r="E49" s="30" t="s">
        <v>37</v>
      </c>
      <c r="F49" s="34">
        <v>2026</v>
      </c>
      <c r="G49" s="31" t="s">
        <v>38</v>
      </c>
      <c r="H49" s="32"/>
      <c r="I49" s="32"/>
      <c r="J49" s="32"/>
      <c r="K49" s="32"/>
      <c r="L49" s="32"/>
      <c r="M49" s="32"/>
      <c r="N49" s="33"/>
      <c r="O49" s="32"/>
      <c r="P49" s="32"/>
      <c r="Q49" s="32"/>
      <c r="R49" s="65">
        <v>2839</v>
      </c>
      <c r="T49" s="75"/>
    </row>
    <row r="50" spans="1:20" ht="16.5" customHeight="1">
      <c r="A50" s="1"/>
      <c r="B50" s="8"/>
      <c r="N50" s="1"/>
      <c r="O50" s="1"/>
      <c r="P50" s="1"/>
      <c r="Q50" s="15"/>
      <c r="R50" s="62"/>
    </row>
    <row r="51" spans="1:20" ht="19.5" customHeight="1">
      <c r="A51" s="1"/>
      <c r="B51" s="8"/>
      <c r="C51" t="s">
        <v>48</v>
      </c>
      <c r="N51" s="1"/>
      <c r="O51" s="1"/>
      <c r="P51" s="1"/>
      <c r="Q51" s="1"/>
      <c r="R51" s="1"/>
    </row>
    <row r="52" spans="1:20" ht="10.5" customHeight="1">
      <c r="A52" s="1"/>
      <c r="B52" s="8"/>
      <c r="G52" s="15"/>
      <c r="H52" s="15"/>
      <c r="I52" s="15"/>
      <c r="J52" s="15"/>
      <c r="K52" s="15"/>
      <c r="L52" s="15"/>
      <c r="M52" s="15"/>
      <c r="N52" s="14"/>
      <c r="O52" s="1"/>
      <c r="P52" s="1"/>
      <c r="Q52" s="1"/>
      <c r="R52" s="1"/>
    </row>
    <row r="53" spans="1:20" ht="15" customHeight="1">
      <c r="A53" s="1"/>
      <c r="B53" s="1"/>
      <c r="C53" s="1"/>
      <c r="D53" s="1"/>
      <c r="E53" s="67" t="s">
        <v>43</v>
      </c>
      <c r="F53" s="3" t="s">
        <v>39</v>
      </c>
      <c r="G53" s="73" t="s">
        <v>44</v>
      </c>
      <c r="H53" s="74"/>
      <c r="I53" s="63"/>
      <c r="J53" s="63"/>
      <c r="K53" s="70" t="s">
        <v>40</v>
      </c>
      <c r="L53" s="64" t="s">
        <v>39</v>
      </c>
      <c r="M53" s="73" t="s">
        <v>45</v>
      </c>
      <c r="N53" s="74"/>
      <c r="O53" s="1"/>
      <c r="P53" s="1"/>
      <c r="Q53" s="1"/>
      <c r="R53" s="1"/>
    </row>
    <row r="54" spans="1:20">
      <c r="A54" s="1"/>
      <c r="B54" s="1"/>
      <c r="C54" s="1"/>
      <c r="D54" s="1"/>
      <c r="E54" s="68"/>
      <c r="F54" s="3" t="s">
        <v>41</v>
      </c>
      <c r="G54" s="73"/>
      <c r="H54" s="74"/>
      <c r="I54" s="63"/>
      <c r="J54" s="63"/>
      <c r="K54" s="71"/>
      <c r="L54" s="64" t="s">
        <v>41</v>
      </c>
      <c r="M54" s="73"/>
      <c r="N54" s="74"/>
      <c r="O54" s="1"/>
      <c r="P54" s="1"/>
      <c r="Q54" s="1"/>
      <c r="R54" s="1"/>
    </row>
    <row r="55" spans="1:20">
      <c r="A55" s="1"/>
      <c r="B55" s="1"/>
      <c r="C55" s="1"/>
      <c r="D55" s="1"/>
      <c r="E55" s="69"/>
      <c r="F55" s="3" t="s">
        <v>42</v>
      </c>
      <c r="G55" s="73" t="s">
        <v>47</v>
      </c>
      <c r="H55" s="74"/>
      <c r="I55" s="63"/>
      <c r="J55" s="63"/>
      <c r="K55" s="72"/>
      <c r="L55" s="64" t="s">
        <v>42</v>
      </c>
      <c r="M55" s="73" t="s">
        <v>47</v>
      </c>
      <c r="N55" s="74"/>
      <c r="O55" s="1"/>
      <c r="P55" s="1"/>
      <c r="Q55" s="1"/>
      <c r="R55" s="1"/>
    </row>
    <row r="56" spans="1:20">
      <c r="A56" s="1"/>
      <c r="B56" s="1"/>
      <c r="C56" s="8"/>
      <c r="D56" s="8"/>
      <c r="E56" s="1"/>
      <c r="F56" s="1"/>
      <c r="G56" s="14"/>
      <c r="H56" s="14"/>
      <c r="I56" s="14"/>
      <c r="J56" s="14"/>
      <c r="K56" s="14"/>
      <c r="L56" s="14"/>
      <c r="M56" s="14"/>
      <c r="N56" s="14"/>
      <c r="O56" s="1"/>
      <c r="P56" s="1"/>
      <c r="Q56" s="1"/>
      <c r="R56" s="1"/>
    </row>
  </sheetData>
  <mergeCells count="8">
    <mergeCell ref="E53:E55"/>
    <mergeCell ref="K53:K55"/>
    <mergeCell ref="M53:N53"/>
    <mergeCell ref="M54:N54"/>
    <mergeCell ref="M55:N55"/>
    <mergeCell ref="G55:H55"/>
    <mergeCell ref="G54:H54"/>
    <mergeCell ref="G53:H53"/>
  </mergeCells>
  <phoneticPr fontId="13" type="noConversion"/>
  <pageMargins left="0" right="0" top="0" bottom="0" header="0" footer="0"/>
  <pageSetup scale="60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nr.1.2  4-mujori</vt:lpstr>
      <vt:lpstr>'Aneksi nr.1.2  4-mujori'!JR_PAGE_ANCHOR_0_1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2026-05-25T18:46:06Z</dcterms:created>
  <dcterms:modified xsi:type="dcterms:W3CDTF">2026-06-05T05:32:56Z</dcterms:modified>
</cp:coreProperties>
</file>