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 codeName="ThisWorkbook"/>
  <bookViews>
    <workbookView xWindow="-120" yWindow="-120" windowWidth="29040" windowHeight="15720" tabRatio="742" activeTab="5"/>
  </bookViews>
  <sheets>
    <sheet name="Aneksi nr.2 01110" sheetId="4" r:id="rId1"/>
    <sheet name="Aneksi nr.2 01190" sheetId="5" r:id="rId2"/>
    <sheet name="Aneksi nr.2 07220" sheetId="6" r:id="rId3"/>
    <sheet name="Aneksi nr.2 07330" sheetId="7" r:id="rId4"/>
    <sheet name="Aneksi nr.2 07450" sheetId="8" r:id="rId5"/>
    <sheet name="Aneksi nr.2 10430" sheetId="9" r:id="rId6"/>
  </sheets>
  <definedNames>
    <definedName name="JR_PAGE_ANCHOR_0_1" localSheetId="0">'Aneksi nr.2 01110'!#REF!</definedName>
    <definedName name="JR_PAGE_ANCHOR_0_1" localSheetId="1">'Aneksi nr.2 01190'!#REF!</definedName>
    <definedName name="JR_PAGE_ANCHOR_0_1" localSheetId="2">'Aneksi nr.2 07220'!#REF!</definedName>
    <definedName name="JR_PAGE_ANCHOR_0_1" localSheetId="3">'Aneksi nr.2 07330'!#REF!</definedName>
    <definedName name="JR_PAGE_ANCHOR_0_1" localSheetId="4">'Aneksi nr.2 07450'!$A$1</definedName>
    <definedName name="JR_PAGE_ANCHOR_0_1" localSheetId="5">'Aneksi nr.2 10430'!#REF!</definedName>
    <definedName name="JR_PAGE_ANCHOR_0_1">#REF!</definedName>
    <definedName name="_xlnm.Print_Titles" localSheetId="0">'Aneksi nr.2 01110'!$9:$12</definedName>
    <definedName name="_xlnm.Print_Titles" localSheetId="1">'Aneksi nr.2 01190'!$9:$12</definedName>
    <definedName name="_xlnm.Print_Titles" localSheetId="2">'Aneksi nr.2 07220'!$9:$12</definedName>
    <definedName name="_xlnm.Print_Titles" localSheetId="3">'Aneksi nr.2 07330'!$9:$12</definedName>
    <definedName name="_xlnm.Print_Titles" localSheetId="4">'Aneksi nr.2 07450'!$9:$12</definedName>
    <definedName name="_xlnm.Print_Titles" localSheetId="5">'Aneksi nr.2 10430'!$9:$12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9" l="1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K30" i="5" l="1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M15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N79" i="8" l="1"/>
  <c r="M103" i="7"/>
  <c r="M140" i="7"/>
  <c r="M139" i="7"/>
  <c r="M138" i="7"/>
  <c r="M137" i="7"/>
  <c r="M136" i="7"/>
  <c r="M134" i="7"/>
  <c r="M133" i="7"/>
  <c r="M132" i="7"/>
  <c r="M131" i="7"/>
  <c r="M130" i="7"/>
  <c r="M125" i="7"/>
  <c r="M124" i="7"/>
  <c r="M119" i="7"/>
  <c r="M118" i="7"/>
  <c r="M117" i="7"/>
  <c r="M116" i="7"/>
  <c r="M115" i="7"/>
  <c r="M114" i="7"/>
  <c r="M113" i="7"/>
  <c r="M112" i="7"/>
  <c r="M111" i="7"/>
  <c r="M110" i="7"/>
  <c r="M109" i="7"/>
  <c r="M106" i="7"/>
  <c r="M105" i="7"/>
  <c r="M104" i="7"/>
  <c r="M100" i="7"/>
  <c r="M99" i="7"/>
  <c r="M98" i="7"/>
  <c r="M97" i="7"/>
  <c r="M84" i="7"/>
  <c r="M79" i="7"/>
  <c r="M78" i="7"/>
  <c r="M77" i="7"/>
  <c r="M69" i="7"/>
  <c r="M60" i="7"/>
  <c r="M57" i="7"/>
  <c r="M56" i="7"/>
  <c r="M55" i="7"/>
  <c r="M39" i="7"/>
  <c r="M40" i="7"/>
  <c r="M41" i="7"/>
  <c r="M42" i="7"/>
  <c r="M43" i="7"/>
  <c r="M44" i="7"/>
  <c r="M45" i="7"/>
  <c r="M46" i="7"/>
  <c r="M47" i="7"/>
  <c r="M48" i="7"/>
  <c r="M49" i="7"/>
  <c r="M50" i="7"/>
  <c r="M38" i="7"/>
  <c r="L27" i="7"/>
  <c r="M27" i="7"/>
  <c r="M26" i="7"/>
  <c r="M24" i="7"/>
  <c r="M23" i="7"/>
  <c r="M16" i="7"/>
  <c r="M17" i="7"/>
  <c r="M19" i="7"/>
  <c r="M21" i="7"/>
  <c r="M15" i="7"/>
  <c r="M50" i="4"/>
  <c r="M49" i="4"/>
  <c r="M55" i="9"/>
  <c r="M44" i="9"/>
  <c r="M45" i="6"/>
  <c r="M48" i="6"/>
  <c r="M52" i="6"/>
  <c r="M53" i="6"/>
  <c r="M58" i="6"/>
  <c r="I53" i="6"/>
  <c r="K49" i="6"/>
  <c r="K50" i="6"/>
  <c r="K51" i="6"/>
  <c r="M42" i="4"/>
  <c r="L62" i="9"/>
  <c r="M59" i="9"/>
  <c r="L59" i="9"/>
  <c r="L58" i="9"/>
  <c r="M57" i="9"/>
  <c r="L57" i="9"/>
  <c r="M56" i="9"/>
  <c r="L56" i="9"/>
  <c r="L55" i="9"/>
  <c r="L54" i="9"/>
  <c r="M53" i="9"/>
  <c r="L53" i="9"/>
  <c r="L52" i="9"/>
  <c r="M49" i="9"/>
  <c r="L49" i="9"/>
  <c r="M48" i="9"/>
  <c r="L48" i="9"/>
  <c r="M47" i="9"/>
  <c r="L47" i="9"/>
  <c r="M46" i="9"/>
  <c r="L46" i="9"/>
  <c r="M45" i="9"/>
  <c r="L45" i="9"/>
  <c r="L44" i="9"/>
  <c r="M43" i="9"/>
  <c r="L43" i="9"/>
  <c r="M42" i="9"/>
  <c r="L42" i="9"/>
  <c r="M41" i="9"/>
  <c r="L41" i="9"/>
  <c r="M40" i="9"/>
  <c r="L40" i="9"/>
  <c r="M39" i="9"/>
  <c r="L39" i="9"/>
  <c r="M38" i="9"/>
  <c r="L38" i="9"/>
  <c r="L27" i="9"/>
  <c r="L26" i="9"/>
  <c r="M24" i="9"/>
  <c r="L24" i="9"/>
  <c r="L23" i="9"/>
  <c r="M21" i="9"/>
  <c r="L21" i="9"/>
  <c r="L20" i="9"/>
  <c r="M19" i="9"/>
  <c r="L19" i="9"/>
  <c r="L18" i="9"/>
  <c r="M17" i="9"/>
  <c r="L17" i="9"/>
  <c r="M16" i="9"/>
  <c r="L16" i="9"/>
  <c r="M96" i="8"/>
  <c r="M95" i="8"/>
  <c r="M94" i="8"/>
  <c r="N87" i="8"/>
  <c r="M87" i="8"/>
  <c r="N86" i="8"/>
  <c r="M86" i="8"/>
  <c r="N85" i="8"/>
  <c r="M85" i="8"/>
  <c r="M84" i="8"/>
  <c r="M83" i="8"/>
  <c r="M82" i="8"/>
  <c r="N81" i="8"/>
  <c r="M81" i="8"/>
  <c r="M80" i="8"/>
  <c r="M79" i="8"/>
  <c r="M78" i="8"/>
  <c r="M77" i="8"/>
  <c r="M76" i="8"/>
  <c r="M75" i="8"/>
  <c r="M74" i="8"/>
  <c r="M73" i="8"/>
  <c r="M72" i="8"/>
  <c r="M71" i="8"/>
  <c r="M70" i="8"/>
  <c r="M69" i="8"/>
  <c r="N68" i="8"/>
  <c r="M68" i="8"/>
  <c r="N67" i="8"/>
  <c r="M67" i="8"/>
  <c r="N66" i="8"/>
  <c r="M66" i="8"/>
  <c r="M65" i="8"/>
  <c r="M64" i="8"/>
  <c r="M63" i="8"/>
  <c r="M62" i="8"/>
  <c r="M61" i="8"/>
  <c r="M60" i="8"/>
  <c r="M59" i="8"/>
  <c r="M58" i="8"/>
  <c r="M57" i="8"/>
  <c r="M56" i="8"/>
  <c r="M55" i="8"/>
  <c r="M54" i="8"/>
  <c r="N53" i="8"/>
  <c r="M53" i="8"/>
  <c r="M88" i="8" s="1"/>
  <c r="M47" i="8" s="1"/>
  <c r="N52" i="8"/>
  <c r="M52" i="8"/>
  <c r="M51" i="8"/>
  <c r="M50" i="8"/>
  <c r="M49" i="8"/>
  <c r="N46" i="8"/>
  <c r="M46" i="8"/>
  <c r="N45" i="8"/>
  <c r="M45" i="8"/>
  <c r="N44" i="8"/>
  <c r="M44" i="8"/>
  <c r="N43" i="8"/>
  <c r="M43" i="8"/>
  <c r="N42" i="8"/>
  <c r="M42" i="8"/>
  <c r="N41" i="8"/>
  <c r="M41" i="8"/>
  <c r="N40" i="8"/>
  <c r="M40" i="8"/>
  <c r="N39" i="8"/>
  <c r="M39" i="8"/>
  <c r="N38" i="8"/>
  <c r="M38" i="8"/>
  <c r="M27" i="8"/>
  <c r="M26" i="8"/>
  <c r="N24" i="8"/>
  <c r="M24" i="8"/>
  <c r="M23" i="8"/>
  <c r="M16" i="8"/>
  <c r="N16" i="8"/>
  <c r="M17" i="8"/>
  <c r="N17" i="8"/>
  <c r="M18" i="8"/>
  <c r="M19" i="8"/>
  <c r="M20" i="8"/>
  <c r="N20" i="8"/>
  <c r="M21" i="8"/>
  <c r="N21" i="8"/>
  <c r="F33" i="8"/>
  <c r="I188" i="7"/>
  <c r="I187" i="7"/>
  <c r="I186" i="7"/>
  <c r="I185" i="7"/>
  <c r="I184" i="7"/>
  <c r="I183" i="7"/>
  <c r="I182" i="7"/>
  <c r="I181" i="7"/>
  <c r="I180" i="7"/>
  <c r="I179" i="7"/>
  <c r="I178" i="7"/>
  <c r="I177" i="7"/>
  <c r="I176" i="7"/>
  <c r="I175" i="7"/>
  <c r="I174" i="7"/>
  <c r="I173" i="7"/>
  <c r="I172" i="7"/>
  <c r="I171" i="7"/>
  <c r="I170" i="7"/>
  <c r="I169" i="7"/>
  <c r="I168" i="7"/>
  <c r="I165" i="7"/>
  <c r="I164" i="7"/>
  <c r="I163" i="7"/>
  <c r="I162" i="7"/>
  <c r="I161" i="7"/>
  <c r="I160" i="7"/>
  <c r="I159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5" i="7"/>
  <c r="I114" i="7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0" i="7"/>
  <c r="I49" i="7"/>
  <c r="I48" i="7"/>
  <c r="I47" i="7"/>
  <c r="I46" i="7"/>
  <c r="I45" i="7"/>
  <c r="I44" i="7"/>
  <c r="I43" i="7"/>
  <c r="I42" i="7"/>
  <c r="I41" i="7"/>
  <c r="I40" i="7"/>
  <c r="I39" i="7"/>
  <c r="I36" i="7" s="1"/>
  <c r="I38" i="7"/>
  <c r="I27" i="7"/>
  <c r="I26" i="7"/>
  <c r="I24" i="7"/>
  <c r="I23" i="7"/>
  <c r="I21" i="7"/>
  <c r="I20" i="7"/>
  <c r="I19" i="7"/>
  <c r="I18" i="7"/>
  <c r="I17" i="7"/>
  <c r="I16" i="7"/>
  <c r="I15" i="7"/>
  <c r="L18" i="6"/>
  <c r="M39" i="5"/>
  <c r="L39" i="5"/>
  <c r="M38" i="5"/>
  <c r="L38" i="5"/>
  <c r="I39" i="5"/>
  <c r="I38" i="5"/>
  <c r="L27" i="5"/>
  <c r="L26" i="5"/>
  <c r="L24" i="5"/>
  <c r="L23" i="5"/>
  <c r="M21" i="5"/>
  <c r="L21" i="5"/>
  <c r="L20" i="5"/>
  <c r="M19" i="5"/>
  <c r="L19" i="5"/>
  <c r="L18" i="5"/>
  <c r="M17" i="5"/>
  <c r="L17" i="5"/>
  <c r="M16" i="5"/>
  <c r="L16" i="5"/>
  <c r="I27" i="5"/>
  <c r="I26" i="5"/>
  <c r="I24" i="5"/>
  <c r="I23" i="5"/>
  <c r="I16" i="5"/>
  <c r="I17" i="5"/>
  <c r="I18" i="5"/>
  <c r="I19" i="5"/>
  <c r="I20" i="5"/>
  <c r="I21" i="5"/>
  <c r="I15" i="5"/>
  <c r="L15" i="5"/>
  <c r="J65" i="9"/>
  <c r="J68" i="9"/>
  <c r="L188" i="7"/>
  <c r="L187" i="7"/>
  <c r="L186" i="7"/>
  <c r="L185" i="7"/>
  <c r="L184" i="7"/>
  <c r="L183" i="7"/>
  <c r="L182" i="7"/>
  <c r="L181" i="7"/>
  <c r="L180" i="7"/>
  <c r="L179" i="7"/>
  <c r="L178" i="7"/>
  <c r="L177" i="7"/>
  <c r="L176" i="7"/>
  <c r="L175" i="7"/>
  <c r="L174" i="7"/>
  <c r="L173" i="7"/>
  <c r="L172" i="7"/>
  <c r="L171" i="7"/>
  <c r="L170" i="7"/>
  <c r="L169" i="7"/>
  <c r="L168" i="7"/>
  <c r="L165" i="7"/>
  <c r="L164" i="7"/>
  <c r="L163" i="7"/>
  <c r="L162" i="7"/>
  <c r="L161" i="7"/>
  <c r="L160" i="7"/>
  <c r="M159" i="7"/>
  <c r="L159" i="7"/>
  <c r="L154" i="7"/>
  <c r="L153" i="7"/>
  <c r="M152" i="7"/>
  <c r="L152" i="7"/>
  <c r="M151" i="7"/>
  <c r="L151" i="7"/>
  <c r="M150" i="7"/>
  <c r="L150" i="7"/>
  <c r="L149" i="7"/>
  <c r="M148" i="7"/>
  <c r="L148" i="7"/>
  <c r="L147" i="7"/>
  <c r="M146" i="7"/>
  <c r="L146" i="7"/>
  <c r="L145" i="7"/>
  <c r="L144" i="7"/>
  <c r="L143" i="7"/>
  <c r="L140" i="7"/>
  <c r="L139" i="7"/>
  <c r="L138" i="7"/>
  <c r="L137" i="7"/>
  <c r="L136" i="7"/>
  <c r="L135" i="7"/>
  <c r="L134" i="7"/>
  <c r="L133" i="7"/>
  <c r="L132" i="7"/>
  <c r="L131" i="7"/>
  <c r="L130" i="7"/>
  <c r="L129" i="7"/>
  <c r="L128" i="7"/>
  <c r="L127" i="7"/>
  <c r="L126" i="7"/>
  <c r="L125" i="7"/>
  <c r="L124" i="7"/>
  <c r="L123" i="7"/>
  <c r="L122" i="7"/>
  <c r="L121" i="7"/>
  <c r="L120" i="7"/>
  <c r="L119" i="7"/>
  <c r="L118" i="7"/>
  <c r="L117" i="7"/>
  <c r="L116" i="7"/>
  <c r="L115" i="7"/>
  <c r="L114" i="7"/>
  <c r="L113" i="7"/>
  <c r="L112" i="7"/>
  <c r="L111" i="7"/>
  <c r="L110" i="7"/>
  <c r="L109" i="7"/>
  <c r="L108" i="7"/>
  <c r="L107" i="7"/>
  <c r="L106" i="7"/>
  <c r="L105" i="7"/>
  <c r="L104" i="7"/>
  <c r="L103" i="7"/>
  <c r="L102" i="7"/>
  <c r="L101" i="7"/>
  <c r="L100" i="7"/>
  <c r="L99" i="7"/>
  <c r="L98" i="7"/>
  <c r="L97" i="7"/>
  <c r="L96" i="7"/>
  <c r="L95" i="7"/>
  <c r="L94" i="7"/>
  <c r="L93" i="7"/>
  <c r="L92" i="7"/>
  <c r="L91" i="7"/>
  <c r="L90" i="7"/>
  <c r="L89" i="7"/>
  <c r="L88" i="7"/>
  <c r="L87" i="7"/>
  <c r="L86" i="7"/>
  <c r="L85" i="7"/>
  <c r="L84" i="7"/>
  <c r="L83" i="7"/>
  <c r="L82" i="7"/>
  <c r="L81" i="7"/>
  <c r="L80" i="7"/>
  <c r="L79" i="7"/>
  <c r="L78" i="7"/>
  <c r="L77" i="7"/>
  <c r="L76" i="7"/>
  <c r="L75" i="7"/>
  <c r="L74" i="7"/>
  <c r="L73" i="7"/>
  <c r="L72" i="7"/>
  <c r="L71" i="7"/>
  <c r="L70" i="7"/>
  <c r="L6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G157" i="7"/>
  <c r="J157" i="7"/>
  <c r="J155" i="7"/>
  <c r="J36" i="7"/>
  <c r="J141" i="7"/>
  <c r="J166" i="7"/>
  <c r="L166" i="7" s="1"/>
  <c r="J28" i="7"/>
  <c r="J25" i="7"/>
  <c r="J29" i="7" s="1"/>
  <c r="G28" i="7"/>
  <c r="G29" i="7" s="1"/>
  <c r="G25" i="7"/>
  <c r="J64" i="9"/>
  <c r="J51" i="7"/>
  <c r="J56" i="6"/>
  <c r="G56" i="6"/>
  <c r="L55" i="6"/>
  <c r="I55" i="6"/>
  <c r="J62" i="6"/>
  <c r="J61" i="6" s="1"/>
  <c r="J43" i="5"/>
  <c r="J42" i="5" s="1"/>
  <c r="C22" i="7"/>
  <c r="E22" i="7"/>
  <c r="E30" i="7" s="1"/>
  <c r="C36" i="7"/>
  <c r="E36" i="7"/>
  <c r="C51" i="7"/>
  <c r="C189" i="7" s="1"/>
  <c r="G22" i="7"/>
  <c r="I25" i="7"/>
  <c r="G36" i="7"/>
  <c r="G141" i="7"/>
  <c r="L141" i="7" s="1"/>
  <c r="G155" i="7"/>
  <c r="I62" i="9"/>
  <c r="I59" i="9"/>
  <c r="I58" i="9"/>
  <c r="I57" i="9"/>
  <c r="I56" i="9"/>
  <c r="I55" i="9"/>
  <c r="I54" i="9"/>
  <c r="I53" i="9"/>
  <c r="I52" i="9"/>
  <c r="J63" i="9"/>
  <c r="G63" i="9"/>
  <c r="J60" i="9"/>
  <c r="J50" i="9" s="1"/>
  <c r="G60" i="9"/>
  <c r="I27" i="9"/>
  <c r="I26" i="9"/>
  <c r="I24" i="9"/>
  <c r="I23" i="9"/>
  <c r="J28" i="9"/>
  <c r="J25" i="9"/>
  <c r="G28" i="9"/>
  <c r="G25" i="9"/>
  <c r="K92" i="8"/>
  <c r="K91" i="8" s="1"/>
  <c r="K88" i="8"/>
  <c r="K47" i="8" s="1"/>
  <c r="H88" i="8"/>
  <c r="H47" i="8"/>
  <c r="J87" i="8"/>
  <c r="J86" i="8"/>
  <c r="J85" i="8"/>
  <c r="J84" i="8"/>
  <c r="J83" i="8"/>
  <c r="J82" i="8"/>
  <c r="J81" i="8"/>
  <c r="J80" i="8"/>
  <c r="J79" i="8"/>
  <c r="J78" i="8"/>
  <c r="J77" i="8"/>
  <c r="J76" i="8"/>
  <c r="J75" i="8"/>
  <c r="J74" i="8"/>
  <c r="J73" i="8"/>
  <c r="J72" i="8"/>
  <c r="J71" i="8"/>
  <c r="J70" i="8"/>
  <c r="J69" i="8"/>
  <c r="J68" i="8"/>
  <c r="J67" i="8"/>
  <c r="J66" i="8"/>
  <c r="J65" i="8"/>
  <c r="J64" i="8"/>
  <c r="J63" i="8"/>
  <c r="J62" i="8"/>
  <c r="J61" i="8"/>
  <c r="J60" i="8"/>
  <c r="J59" i="8"/>
  <c r="J58" i="8"/>
  <c r="J57" i="8"/>
  <c r="J56" i="8"/>
  <c r="J55" i="8"/>
  <c r="J54" i="8"/>
  <c r="J53" i="8"/>
  <c r="J52" i="8"/>
  <c r="J51" i="8"/>
  <c r="J50" i="8"/>
  <c r="J49" i="8"/>
  <c r="M28" i="8"/>
  <c r="J24" i="8"/>
  <c r="J26" i="8"/>
  <c r="J27" i="8"/>
  <c r="J28" i="8"/>
  <c r="K25" i="8"/>
  <c r="K29" i="8" s="1"/>
  <c r="H25" i="8"/>
  <c r="J25" i="8" s="1"/>
  <c r="G60" i="6"/>
  <c r="I60" i="6" s="1"/>
  <c r="J60" i="6"/>
  <c r="G39" i="4"/>
  <c r="H39" i="4" s="1"/>
  <c r="G51" i="4"/>
  <c r="J39" i="4"/>
  <c r="L50" i="7"/>
  <c r="L49" i="7"/>
  <c r="L48" i="7"/>
  <c r="L47" i="7"/>
  <c r="L46" i="7"/>
  <c r="L45" i="7"/>
  <c r="L44" i="7"/>
  <c r="L43" i="7"/>
  <c r="L42" i="7"/>
  <c r="L41" i="7"/>
  <c r="L40" i="7"/>
  <c r="L39" i="7"/>
  <c r="L38" i="7"/>
  <c r="L36" i="7" s="1"/>
  <c r="L19" i="7"/>
  <c r="L20" i="7"/>
  <c r="L21" i="7"/>
  <c r="L23" i="7"/>
  <c r="L24" i="7"/>
  <c r="L26" i="7"/>
  <c r="L18" i="7"/>
  <c r="L59" i="6"/>
  <c r="L58" i="6"/>
  <c r="L54" i="6"/>
  <c r="L53" i="6"/>
  <c r="L52" i="6"/>
  <c r="L51" i="6"/>
  <c r="L50" i="6"/>
  <c r="L49" i="6"/>
  <c r="L48" i="6"/>
  <c r="L47" i="6"/>
  <c r="L46" i="6"/>
  <c r="L45" i="6"/>
  <c r="L44" i="6"/>
  <c r="L43" i="6"/>
  <c r="L40" i="6"/>
  <c r="I43" i="6"/>
  <c r="I44" i="6"/>
  <c r="I45" i="6"/>
  <c r="I46" i="6"/>
  <c r="I47" i="6"/>
  <c r="I48" i="6"/>
  <c r="I49" i="6"/>
  <c r="I50" i="6"/>
  <c r="I51" i="6"/>
  <c r="I52" i="6"/>
  <c r="I54" i="6"/>
  <c r="I58" i="6"/>
  <c r="I59" i="6"/>
  <c r="I40" i="6"/>
  <c r="M21" i="6"/>
  <c r="M23" i="6"/>
  <c r="M24" i="6"/>
  <c r="M27" i="6"/>
  <c r="M19" i="6"/>
  <c r="L27" i="6"/>
  <c r="L26" i="6"/>
  <c r="L24" i="6"/>
  <c r="L23" i="6"/>
  <c r="L21" i="6"/>
  <c r="I27" i="6"/>
  <c r="I26" i="6"/>
  <c r="I24" i="6"/>
  <c r="I23" i="6"/>
  <c r="I21" i="6"/>
  <c r="J25" i="6"/>
  <c r="M25" i="6" s="1"/>
  <c r="J28" i="6"/>
  <c r="M28" i="6" s="1"/>
  <c r="G28" i="6"/>
  <c r="G25" i="6"/>
  <c r="M15" i="5"/>
  <c r="M47" i="4"/>
  <c r="M43" i="4"/>
  <c r="M38" i="4"/>
  <c r="L50" i="4"/>
  <c r="L49" i="4"/>
  <c r="L48" i="4"/>
  <c r="L47" i="4"/>
  <c r="L46" i="4"/>
  <c r="L45" i="4"/>
  <c r="L44" i="4"/>
  <c r="L43" i="4"/>
  <c r="L42" i="4"/>
  <c r="L41" i="4"/>
  <c r="L38" i="4"/>
  <c r="L36" i="4" s="1"/>
  <c r="L56" i="4" s="1"/>
  <c r="I50" i="4"/>
  <c r="I49" i="4"/>
  <c r="I48" i="4"/>
  <c r="I47" i="4"/>
  <c r="I46" i="4"/>
  <c r="I45" i="4"/>
  <c r="I44" i="4"/>
  <c r="I43" i="4"/>
  <c r="I42" i="4"/>
  <c r="I41" i="4"/>
  <c r="I38" i="4"/>
  <c r="I36" i="4" s="1"/>
  <c r="I23" i="4"/>
  <c r="J51" i="4"/>
  <c r="M16" i="4"/>
  <c r="M17" i="4"/>
  <c r="M20" i="4"/>
  <c r="M21" i="4"/>
  <c r="M23" i="4"/>
  <c r="M24" i="4"/>
  <c r="L27" i="4"/>
  <c r="L26" i="4"/>
  <c r="L24" i="4"/>
  <c r="L23" i="4"/>
  <c r="J25" i="4"/>
  <c r="I27" i="4"/>
  <c r="I26" i="4"/>
  <c r="I24" i="4"/>
  <c r="I25" i="4" s="1"/>
  <c r="J28" i="4"/>
  <c r="G28" i="4"/>
  <c r="G25" i="4"/>
  <c r="J29" i="9"/>
  <c r="I22" i="7"/>
  <c r="J88" i="8"/>
  <c r="J47" i="8" s="1"/>
  <c r="H29" i="8"/>
  <c r="N25" i="8"/>
  <c r="G50" i="9"/>
  <c r="G72" i="9" s="1"/>
  <c r="H38" i="9" s="1"/>
  <c r="G30" i="7"/>
  <c r="L25" i="6"/>
  <c r="I25" i="6"/>
  <c r="C30" i="7"/>
  <c r="C33" i="7" s="1"/>
  <c r="L155" i="7"/>
  <c r="J156" i="7"/>
  <c r="M155" i="7"/>
  <c r="M141" i="7"/>
  <c r="I39" i="9"/>
  <c r="I40" i="9"/>
  <c r="I41" i="9"/>
  <c r="I42" i="9"/>
  <c r="I43" i="9"/>
  <c r="I44" i="9"/>
  <c r="I45" i="9"/>
  <c r="I46" i="9"/>
  <c r="I47" i="9"/>
  <c r="I48" i="9"/>
  <c r="I49" i="9"/>
  <c r="I38" i="9"/>
  <c r="J36" i="9"/>
  <c r="G36" i="9"/>
  <c r="M36" i="9" s="1"/>
  <c r="E36" i="9"/>
  <c r="C36" i="9"/>
  <c r="M15" i="9"/>
  <c r="L15" i="9"/>
  <c r="L22" i="9" s="1"/>
  <c r="I16" i="9"/>
  <c r="I17" i="9"/>
  <c r="I18" i="9"/>
  <c r="I19" i="9"/>
  <c r="I20" i="9"/>
  <c r="I21" i="9"/>
  <c r="I15" i="9"/>
  <c r="G22" i="9"/>
  <c r="J22" i="9"/>
  <c r="J30" i="9" s="1"/>
  <c r="J38" i="8"/>
  <c r="J39" i="8"/>
  <c r="J40" i="8"/>
  <c r="J41" i="8"/>
  <c r="J42" i="8"/>
  <c r="J43" i="8"/>
  <c r="J44" i="8"/>
  <c r="J45" i="8"/>
  <c r="J46" i="8"/>
  <c r="K36" i="8"/>
  <c r="N36" i="8" s="1"/>
  <c r="H36" i="8"/>
  <c r="H98" i="8"/>
  <c r="I64" i="8" s="1"/>
  <c r="F36" i="8"/>
  <c r="D36" i="8"/>
  <c r="N15" i="8"/>
  <c r="M15" i="8"/>
  <c r="J23" i="8"/>
  <c r="J16" i="8"/>
  <c r="J22" i="8" s="1"/>
  <c r="J17" i="8"/>
  <c r="J18" i="8"/>
  <c r="J19" i="8"/>
  <c r="J20" i="8"/>
  <c r="J21" i="8"/>
  <c r="J15" i="8"/>
  <c r="H22" i="8"/>
  <c r="H30" i="8" s="1"/>
  <c r="K22" i="8"/>
  <c r="N22" i="8" s="1"/>
  <c r="K30" i="8"/>
  <c r="E189" i="7"/>
  <c r="F44" i="7" s="1"/>
  <c r="L15" i="7"/>
  <c r="L16" i="7"/>
  <c r="L17" i="7"/>
  <c r="J22" i="7"/>
  <c r="M22" i="7" s="1"/>
  <c r="F107" i="7"/>
  <c r="F54" i="7"/>
  <c r="F116" i="7"/>
  <c r="F46" i="7"/>
  <c r="F117" i="7"/>
  <c r="F88" i="7"/>
  <c r="F144" i="7"/>
  <c r="F71" i="7"/>
  <c r="F95" i="7"/>
  <c r="F48" i="7"/>
  <c r="F106" i="7"/>
  <c r="F73" i="7"/>
  <c r="F97" i="7"/>
  <c r="F42" i="7"/>
  <c r="F67" i="7"/>
  <c r="F105" i="7"/>
  <c r="F143" i="7"/>
  <c r="F68" i="7"/>
  <c r="F114" i="7"/>
  <c r="I80" i="8"/>
  <c r="I68" i="8"/>
  <c r="I52" i="8"/>
  <c r="I67" i="8"/>
  <c r="I66" i="8"/>
  <c r="I86" i="8"/>
  <c r="I84" i="8"/>
  <c r="I75" i="8"/>
  <c r="I59" i="8"/>
  <c r="I49" i="8"/>
  <c r="I42" i="8"/>
  <c r="D98" i="8"/>
  <c r="E36" i="8" s="1"/>
  <c r="F98" i="8"/>
  <c r="G36" i="8" s="1"/>
  <c r="J189" i="7"/>
  <c r="K180" i="7" s="1"/>
  <c r="M36" i="7"/>
  <c r="K33" i="8"/>
  <c r="I38" i="8"/>
  <c r="M22" i="8"/>
  <c r="I41" i="8"/>
  <c r="M36" i="8"/>
  <c r="K105" i="7"/>
  <c r="K107" i="7"/>
  <c r="K83" i="7"/>
  <c r="J36" i="6"/>
  <c r="G36" i="6"/>
  <c r="M50" i="6" s="1"/>
  <c r="M16" i="6"/>
  <c r="M17" i="6"/>
  <c r="M15" i="6"/>
  <c r="L16" i="6"/>
  <c r="L17" i="6"/>
  <c r="L19" i="6"/>
  <c r="L20" i="6"/>
  <c r="L15" i="6"/>
  <c r="I16" i="6"/>
  <c r="I17" i="6"/>
  <c r="I18" i="6"/>
  <c r="I19" i="6"/>
  <c r="I20" i="6"/>
  <c r="I15" i="6"/>
  <c r="I22" i="6" s="1"/>
  <c r="J36" i="5"/>
  <c r="G36" i="5"/>
  <c r="G47" i="5" s="1"/>
  <c r="J22" i="5"/>
  <c r="J30" i="5" s="1"/>
  <c r="G22" i="5"/>
  <c r="G36" i="4"/>
  <c r="G56" i="4"/>
  <c r="H43" i="4" s="1"/>
  <c r="J36" i="4"/>
  <c r="L16" i="4"/>
  <c r="L17" i="4"/>
  <c r="L18" i="4"/>
  <c r="L19" i="4"/>
  <c r="L20" i="4"/>
  <c r="L21" i="4"/>
  <c r="L15" i="4"/>
  <c r="I16" i="4"/>
  <c r="I17" i="4"/>
  <c r="I22" i="4" s="1"/>
  <c r="I18" i="4"/>
  <c r="I19" i="4"/>
  <c r="I20" i="4"/>
  <c r="I21" i="4"/>
  <c r="I15" i="4"/>
  <c r="L36" i="5"/>
  <c r="L47" i="5" s="1"/>
  <c r="J47" i="5"/>
  <c r="K38" i="5" s="1"/>
  <c r="M36" i="5"/>
  <c r="H47" i="4"/>
  <c r="H46" i="4"/>
  <c r="L39" i="6"/>
  <c r="L38" i="6"/>
  <c r="L36" i="6" s="1"/>
  <c r="I39" i="6"/>
  <c r="I38" i="6"/>
  <c r="I36" i="6" s="1"/>
  <c r="G22" i="6"/>
  <c r="M22" i="6" s="1"/>
  <c r="J22" i="6"/>
  <c r="I36" i="5"/>
  <c r="I47" i="5" s="1"/>
  <c r="I30" i="5"/>
  <c r="M36" i="4"/>
  <c r="J22" i="4"/>
  <c r="G22" i="4"/>
  <c r="H59" i="9" l="1"/>
  <c r="H57" i="9"/>
  <c r="L36" i="9"/>
  <c r="J30" i="8"/>
  <c r="M98" i="8"/>
  <c r="K98" i="8"/>
  <c r="L43" i="8" s="1"/>
  <c r="J36" i="8"/>
  <c r="J98" i="8" s="1"/>
  <c r="I46" i="8"/>
  <c r="I53" i="8"/>
  <c r="I72" i="8"/>
  <c r="I71" i="8"/>
  <c r="I85" i="8"/>
  <c r="I79" i="8"/>
  <c r="L157" i="7"/>
  <c r="K67" i="7"/>
  <c r="K159" i="7"/>
  <c r="F99" i="7"/>
  <c r="F121" i="7"/>
  <c r="F59" i="7"/>
  <c r="F89" i="7"/>
  <c r="F103" i="7"/>
  <c r="F87" i="7"/>
  <c r="F75" i="7"/>
  <c r="F109" i="7"/>
  <c r="F38" i="7"/>
  <c r="F108" i="7"/>
  <c r="F45" i="7"/>
  <c r="F92" i="7"/>
  <c r="L25" i="7"/>
  <c r="K81" i="7"/>
  <c r="K176" i="7"/>
  <c r="F83" i="7"/>
  <c r="F113" i="7"/>
  <c r="F50" i="7"/>
  <c r="F81" i="7"/>
  <c r="F80" i="7"/>
  <c r="F79" i="7"/>
  <c r="F141" i="7"/>
  <c r="F101" i="7"/>
  <c r="F91" i="7"/>
  <c r="F100" i="7"/>
  <c r="F119" i="7"/>
  <c r="F84" i="7"/>
  <c r="F94" i="7"/>
  <c r="F149" i="7"/>
  <c r="F93" i="7"/>
  <c r="F96" i="7"/>
  <c r="F76" i="7"/>
  <c r="F60" i="7"/>
  <c r="F98" i="7"/>
  <c r="F150" i="7"/>
  <c r="F66" i="7"/>
  <c r="F148" i="7"/>
  <c r="F64" i="7"/>
  <c r="F65" i="7"/>
  <c r="F86" i="7"/>
  <c r="F111" i="7"/>
  <c r="F85" i="7"/>
  <c r="F57" i="7"/>
  <c r="F69" i="7"/>
  <c r="I28" i="7"/>
  <c r="K100" i="7"/>
  <c r="K146" i="7"/>
  <c r="F51" i="7"/>
  <c r="F120" i="7"/>
  <c r="F118" i="7"/>
  <c r="F40" i="7"/>
  <c r="F72" i="7"/>
  <c r="F145" i="7"/>
  <c r="K177" i="7"/>
  <c r="K147" i="7"/>
  <c r="F36" i="7"/>
  <c r="F43" i="7"/>
  <c r="F82" i="7"/>
  <c r="F112" i="7"/>
  <c r="F49" i="7"/>
  <c r="F110" i="7"/>
  <c r="F47" i="7"/>
  <c r="F147" i="7"/>
  <c r="F63" i="7"/>
  <c r="F146" i="7"/>
  <c r="F70" i="7"/>
  <c r="F123" i="7"/>
  <c r="F53" i="7"/>
  <c r="G33" i="7"/>
  <c r="G51" i="7"/>
  <c r="K136" i="7"/>
  <c r="K132" i="7"/>
  <c r="F90" i="7"/>
  <c r="F58" i="7"/>
  <c r="F56" i="7"/>
  <c r="F78" i="7"/>
  <c r="F77" i="7"/>
  <c r="F61" i="7"/>
  <c r="K115" i="7"/>
  <c r="K162" i="7"/>
  <c r="F122" i="7"/>
  <c r="F155" i="7"/>
  <c r="F74" i="7"/>
  <c r="F104" i="7"/>
  <c r="F41" i="7"/>
  <c r="F102" i="7"/>
  <c r="F39" i="7"/>
  <c r="F125" i="7"/>
  <c r="F55" i="7"/>
  <c r="F124" i="7"/>
  <c r="F62" i="7"/>
  <c r="F115" i="7"/>
  <c r="M25" i="7"/>
  <c r="G156" i="7"/>
  <c r="L22" i="6"/>
  <c r="M36" i="6"/>
  <c r="L60" i="6"/>
  <c r="J29" i="6"/>
  <c r="J30" i="6" s="1"/>
  <c r="M51" i="6"/>
  <c r="M43" i="6"/>
  <c r="M49" i="6"/>
  <c r="G41" i="6"/>
  <c r="I41" i="6" s="1"/>
  <c r="L22" i="5"/>
  <c r="L30" i="5" s="1"/>
  <c r="M22" i="4"/>
  <c r="H38" i="4"/>
  <c r="H36" i="4" s="1"/>
  <c r="L28" i="4"/>
  <c r="J56" i="4"/>
  <c r="K50" i="4" s="1"/>
  <c r="H51" i="4"/>
  <c r="J33" i="5"/>
  <c r="K65" i="7"/>
  <c r="K123" i="7"/>
  <c r="H48" i="4"/>
  <c r="K38" i="7"/>
  <c r="K112" i="7"/>
  <c r="K183" i="7"/>
  <c r="K168" i="7"/>
  <c r="K104" i="7"/>
  <c r="K72" i="7"/>
  <c r="K98" i="7"/>
  <c r="H36" i="5"/>
  <c r="H39" i="5"/>
  <c r="H38" i="5"/>
  <c r="K97" i="7"/>
  <c r="K63" i="7"/>
  <c r="K49" i="7"/>
  <c r="K36" i="7"/>
  <c r="K54" i="7"/>
  <c r="K45" i="7"/>
  <c r="K171" i="7"/>
  <c r="L67" i="8"/>
  <c r="L83" i="8"/>
  <c r="L36" i="8"/>
  <c r="L75" i="8"/>
  <c r="L46" i="8"/>
  <c r="L55" i="8"/>
  <c r="L59" i="8"/>
  <c r="L78" i="8"/>
  <c r="L82" i="8"/>
  <c r="K144" i="7"/>
  <c r="K140" i="7"/>
  <c r="K75" i="7"/>
  <c r="K170" i="7"/>
  <c r="K90" i="7"/>
  <c r="K153" i="7"/>
  <c r="L74" i="8"/>
  <c r="G30" i="5"/>
  <c r="M30" i="5" s="1"/>
  <c r="K39" i="5"/>
  <c r="L22" i="4"/>
  <c r="K36" i="5"/>
  <c r="K95" i="7"/>
  <c r="K131" i="7"/>
  <c r="K118" i="7"/>
  <c r="K89" i="7"/>
  <c r="K181" i="7"/>
  <c r="K141" i="7"/>
  <c r="J30" i="7"/>
  <c r="L29" i="7"/>
  <c r="K139" i="7"/>
  <c r="K164" i="7"/>
  <c r="K103" i="7"/>
  <c r="K149" i="7"/>
  <c r="K113" i="7"/>
  <c r="K163" i="7"/>
  <c r="K161" i="7"/>
  <c r="K41" i="7"/>
  <c r="K44" i="7"/>
  <c r="K117" i="7"/>
  <c r="K120" i="7"/>
  <c r="K101" i="7"/>
  <c r="K66" i="7"/>
  <c r="K73" i="7"/>
  <c r="K166" i="7"/>
  <c r="K59" i="7"/>
  <c r="K47" i="7"/>
  <c r="K160" i="7"/>
  <c r="K145" i="7"/>
  <c r="K182" i="7"/>
  <c r="K169" i="7"/>
  <c r="K77" i="7"/>
  <c r="K61" i="7"/>
  <c r="K133" i="7"/>
  <c r="K138" i="7"/>
  <c r="K165" i="7"/>
  <c r="K143" i="7"/>
  <c r="K157" i="7"/>
  <c r="K88" i="7"/>
  <c r="K172" i="7"/>
  <c r="K84" i="7"/>
  <c r="K85" i="7"/>
  <c r="K92" i="7"/>
  <c r="K109" i="7"/>
  <c r="K156" i="7"/>
  <c r="K60" i="7"/>
  <c r="K80" i="7"/>
  <c r="K155" i="7"/>
  <c r="K127" i="7"/>
  <c r="K130" i="7"/>
  <c r="K69" i="7"/>
  <c r="K148" i="7"/>
  <c r="K179" i="7"/>
  <c r="K96" i="7"/>
  <c r="K102" i="7"/>
  <c r="K74" i="7"/>
  <c r="K64" i="7"/>
  <c r="K94" i="7"/>
  <c r="K71" i="7"/>
  <c r="K70" i="7"/>
  <c r="K58" i="7"/>
  <c r="K68" i="7"/>
  <c r="K128" i="7"/>
  <c r="K137" i="7"/>
  <c r="K124" i="7"/>
  <c r="K121" i="7"/>
  <c r="K76" i="7"/>
  <c r="K151" i="7"/>
  <c r="K48" i="7"/>
  <c r="K122" i="7"/>
  <c r="K79" i="7"/>
  <c r="K154" i="7"/>
  <c r="K91" i="7"/>
  <c r="K111" i="7"/>
  <c r="K125" i="7"/>
  <c r="K116" i="7"/>
  <c r="K134" i="7"/>
  <c r="K126" i="7"/>
  <c r="K78" i="7"/>
  <c r="K108" i="7"/>
  <c r="K99" i="7"/>
  <c r="K152" i="7"/>
  <c r="K82" i="7"/>
  <c r="K173" i="7"/>
  <c r="K110" i="7"/>
  <c r="K106" i="7"/>
  <c r="K87" i="7"/>
  <c r="K50" i="7"/>
  <c r="K39" i="7"/>
  <c r="K187" i="7"/>
  <c r="K188" i="7"/>
  <c r="K53" i="7"/>
  <c r="K150" i="7"/>
  <c r="K43" i="7"/>
  <c r="K56" i="7"/>
  <c r="L68" i="8"/>
  <c r="L28" i="9"/>
  <c r="I28" i="9"/>
  <c r="G29" i="9"/>
  <c r="G30" i="9" s="1"/>
  <c r="K175" i="7"/>
  <c r="K40" i="7"/>
  <c r="K135" i="7"/>
  <c r="K46" i="7"/>
  <c r="K57" i="7"/>
  <c r="K93" i="7"/>
  <c r="K62" i="7"/>
  <c r="K51" i="7"/>
  <c r="I36" i="9"/>
  <c r="I72" i="9" s="1"/>
  <c r="H45" i="9"/>
  <c r="H56" i="9"/>
  <c r="H47" i="9"/>
  <c r="H36" i="9"/>
  <c r="H62" i="9"/>
  <c r="H58" i="9"/>
  <c r="H39" i="9"/>
  <c r="H55" i="9"/>
  <c r="H49" i="9"/>
  <c r="H46" i="9"/>
  <c r="H48" i="9"/>
  <c r="H42" i="9"/>
  <c r="H41" i="9"/>
  <c r="H52" i="9"/>
  <c r="H44" i="9"/>
  <c r="H60" i="9"/>
  <c r="H40" i="9"/>
  <c r="H53" i="9"/>
  <c r="H33" i="8"/>
  <c r="I51" i="4"/>
  <c r="L51" i="4"/>
  <c r="M51" i="4"/>
  <c r="K46" i="4"/>
  <c r="H49" i="4"/>
  <c r="H44" i="4"/>
  <c r="H50" i="4"/>
  <c r="H45" i="4"/>
  <c r="H42" i="4"/>
  <c r="H41" i="4"/>
  <c r="K86" i="7"/>
  <c r="K55" i="7"/>
  <c r="K129" i="7"/>
  <c r="K174" i="7"/>
  <c r="K42" i="7"/>
  <c r="K119" i="7"/>
  <c r="K114" i="7"/>
  <c r="K178" i="7"/>
  <c r="M30" i="8"/>
  <c r="L85" i="8"/>
  <c r="E72" i="9"/>
  <c r="F36" i="9" s="1"/>
  <c r="H54" i="9"/>
  <c r="H43" i="9"/>
  <c r="C72" i="9"/>
  <c r="D36" i="9" s="1"/>
  <c r="J72" i="9"/>
  <c r="M46" i="6"/>
  <c r="I65" i="8"/>
  <c r="I62" i="8"/>
  <c r="I87" i="8"/>
  <c r="I76" i="8"/>
  <c r="I40" i="8"/>
  <c r="I81" i="8"/>
  <c r="I70" i="8"/>
  <c r="I57" i="8"/>
  <c r="I61" i="8"/>
  <c r="I36" i="8"/>
  <c r="I74" i="8"/>
  <c r="I78" i="8"/>
  <c r="I73" i="8"/>
  <c r="J33" i="9"/>
  <c r="L25" i="9"/>
  <c r="I25" i="9"/>
  <c r="M60" i="9"/>
  <c r="I60" i="9"/>
  <c r="L60" i="9"/>
  <c r="L50" i="9" s="1"/>
  <c r="I30" i="7"/>
  <c r="L28" i="6"/>
  <c r="I28" i="6"/>
  <c r="M39" i="4"/>
  <c r="I39" i="4"/>
  <c r="I56" i="4" s="1"/>
  <c r="N30" i="8"/>
  <c r="I56" i="8"/>
  <c r="I51" i="8"/>
  <c r="I63" i="8"/>
  <c r="I54" i="8"/>
  <c r="I58" i="8"/>
  <c r="I45" i="8"/>
  <c r="I69" i="8"/>
  <c r="I82" i="8"/>
  <c r="I55" i="8"/>
  <c r="I77" i="8"/>
  <c r="I50" i="8"/>
  <c r="I44" i="8"/>
  <c r="I39" i="8"/>
  <c r="I43" i="8"/>
  <c r="I60" i="8"/>
  <c r="I88" i="8"/>
  <c r="I47" i="8" s="1"/>
  <c r="I83" i="8"/>
  <c r="M25" i="9"/>
  <c r="I29" i="7"/>
  <c r="M25" i="8"/>
  <c r="M29" i="8" s="1"/>
  <c r="I29" i="4"/>
  <c r="I30" i="4" s="1"/>
  <c r="I63" i="9"/>
  <c r="L63" i="9"/>
  <c r="H63" i="9"/>
  <c r="M22" i="9"/>
  <c r="I22" i="9"/>
  <c r="I28" i="4"/>
  <c r="J29" i="8"/>
  <c r="M51" i="7"/>
  <c r="M28" i="7"/>
  <c r="L28" i="7"/>
  <c r="L25" i="4"/>
  <c r="N29" i="8"/>
  <c r="I141" i="7"/>
  <c r="I155" i="7"/>
  <c r="G29" i="4"/>
  <c r="G29" i="6"/>
  <c r="L56" i="6"/>
  <c r="M157" i="7"/>
  <c r="K38" i="4"/>
  <c r="K36" i="4" s="1"/>
  <c r="M22" i="5"/>
  <c r="M39" i="6"/>
  <c r="M40" i="6"/>
  <c r="M38" i="6"/>
  <c r="M55" i="6"/>
  <c r="K185" i="7"/>
  <c r="K186" i="7"/>
  <c r="K184" i="7"/>
  <c r="M156" i="7"/>
  <c r="L156" i="7"/>
  <c r="I66" i="6"/>
  <c r="J29" i="4"/>
  <c r="M25" i="4"/>
  <c r="K49" i="4"/>
  <c r="K51" i="4"/>
  <c r="K43" i="4"/>
  <c r="K42" i="4"/>
  <c r="I56" i="6"/>
  <c r="M54" i="6"/>
  <c r="M60" i="6"/>
  <c r="K52" i="6"/>
  <c r="N88" i="8"/>
  <c r="N47" i="8" s="1"/>
  <c r="L22" i="7"/>
  <c r="M56" i="6"/>
  <c r="J41" i="6"/>
  <c r="K55" i="6"/>
  <c r="K54" i="6"/>
  <c r="K53" i="6"/>
  <c r="K48" i="6"/>
  <c r="M29" i="7"/>
  <c r="L58" i="8" l="1"/>
  <c r="L39" i="8"/>
  <c r="L38" i="8"/>
  <c r="L87" i="8"/>
  <c r="L57" i="8"/>
  <c r="L64" i="8"/>
  <c r="L84" i="8"/>
  <c r="L77" i="8"/>
  <c r="L45" i="8"/>
  <c r="L63" i="8"/>
  <c r="L81" i="8"/>
  <c r="L42" i="8"/>
  <c r="L41" i="8"/>
  <c r="L72" i="8"/>
  <c r="L40" i="8"/>
  <c r="L71" i="8"/>
  <c r="L80" i="8"/>
  <c r="L61" i="8"/>
  <c r="L69" i="8"/>
  <c r="L76" i="8"/>
  <c r="L52" i="8"/>
  <c r="L51" i="8"/>
  <c r="L60" i="8"/>
  <c r="L62" i="8"/>
  <c r="L70" i="8"/>
  <c r="L49" i="8"/>
  <c r="L44" i="8"/>
  <c r="L53" i="8"/>
  <c r="L88" i="8"/>
  <c r="L47" i="8" s="1"/>
  <c r="L66" i="8"/>
  <c r="L56" i="8"/>
  <c r="L50" i="8"/>
  <c r="L86" i="8"/>
  <c r="L79" i="8"/>
  <c r="L65" i="8"/>
  <c r="L73" i="8"/>
  <c r="L54" i="8"/>
  <c r="L189" i="7"/>
  <c r="L51" i="7"/>
  <c r="G189" i="7"/>
  <c r="J33" i="6"/>
  <c r="G66" i="6"/>
  <c r="H51" i="6" s="1"/>
  <c r="K44" i="4"/>
  <c r="L29" i="4"/>
  <c r="L30" i="4" s="1"/>
  <c r="K47" i="4"/>
  <c r="K41" i="4"/>
  <c r="K45" i="4"/>
  <c r="K48" i="4"/>
  <c r="K39" i="9"/>
  <c r="K48" i="9"/>
  <c r="K40" i="9"/>
  <c r="K47" i="9"/>
  <c r="K41" i="9"/>
  <c r="K52" i="9"/>
  <c r="K49" i="9"/>
  <c r="K63" i="9"/>
  <c r="K46" i="9"/>
  <c r="K59" i="9"/>
  <c r="K38" i="9"/>
  <c r="K55" i="9"/>
  <c r="K62" i="9"/>
  <c r="K57" i="9"/>
  <c r="K36" i="9"/>
  <c r="K42" i="9"/>
  <c r="K54" i="9"/>
  <c r="K45" i="9"/>
  <c r="K43" i="9"/>
  <c r="K60" i="9"/>
  <c r="K58" i="9"/>
  <c r="K65" i="9"/>
  <c r="K56" i="9"/>
  <c r="K44" i="9"/>
  <c r="K53" i="9"/>
  <c r="M29" i="6"/>
  <c r="I29" i="6"/>
  <c r="L29" i="6"/>
  <c r="G30" i="6"/>
  <c r="J33" i="7"/>
  <c r="L30" i="7"/>
  <c r="M30" i="7"/>
  <c r="G33" i="9"/>
  <c r="I30" i="9"/>
  <c r="L30" i="9"/>
  <c r="M30" i="9"/>
  <c r="I51" i="7"/>
  <c r="I189" i="7" s="1"/>
  <c r="K68" i="9"/>
  <c r="G33" i="5"/>
  <c r="G30" i="4"/>
  <c r="M29" i="9"/>
  <c r="I29" i="9"/>
  <c r="L29" i="9"/>
  <c r="M41" i="6"/>
  <c r="J66" i="6"/>
  <c r="K41" i="6" s="1"/>
  <c r="L41" i="6"/>
  <c r="L66" i="6" s="1"/>
  <c r="M29" i="4"/>
  <c r="J30" i="4"/>
  <c r="H55" i="6"/>
  <c r="H59" i="6"/>
  <c r="H48" i="6"/>
  <c r="H40" i="6"/>
  <c r="H41" i="6"/>
  <c r="H46" i="6"/>
  <c r="K64" i="9" l="1"/>
  <c r="H180" i="7"/>
  <c r="H135" i="7"/>
  <c r="H68" i="7"/>
  <c r="H57" i="7"/>
  <c r="H59" i="7"/>
  <c r="H86" i="7"/>
  <c r="H112" i="7"/>
  <c r="H40" i="7"/>
  <c r="H47" i="7"/>
  <c r="H123" i="7"/>
  <c r="H186" i="7"/>
  <c r="H138" i="7"/>
  <c r="H152" i="7"/>
  <c r="H110" i="7"/>
  <c r="H77" i="7"/>
  <c r="H50" i="7"/>
  <c r="H117" i="7"/>
  <c r="H155" i="7"/>
  <c r="H63" i="7"/>
  <c r="H182" i="7"/>
  <c r="H53" i="7"/>
  <c r="H188" i="7"/>
  <c r="H94" i="7"/>
  <c r="H161" i="7"/>
  <c r="H140" i="7"/>
  <c r="H121" i="7"/>
  <c r="H62" i="7"/>
  <c r="H177" i="7"/>
  <c r="H93" i="7"/>
  <c r="H98" i="7"/>
  <c r="H185" i="7"/>
  <c r="H171" i="7"/>
  <c r="H76" i="7"/>
  <c r="H154" i="7"/>
  <c r="H147" i="7"/>
  <c r="H78" i="7"/>
  <c r="H129" i="7"/>
  <c r="H145" i="7"/>
  <c r="H48" i="7"/>
  <c r="H51" i="7"/>
  <c r="H103" i="7"/>
  <c r="H170" i="7"/>
  <c r="H149" i="7"/>
  <c r="H111" i="7"/>
  <c r="H134" i="7"/>
  <c r="H116" i="7"/>
  <c r="H109" i="7"/>
  <c r="H82" i="7"/>
  <c r="H79" i="7"/>
  <c r="H143" i="7"/>
  <c r="H126" i="7"/>
  <c r="H73" i="7"/>
  <c r="H169" i="7"/>
  <c r="H146" i="7"/>
  <c r="H184" i="7"/>
  <c r="H163" i="7"/>
  <c r="H107" i="7"/>
  <c r="H105" i="7"/>
  <c r="H174" i="7"/>
  <c r="H66" i="7"/>
  <c r="H125" i="7"/>
  <c r="H99" i="7"/>
  <c r="H101" i="7"/>
  <c r="H80" i="7"/>
  <c r="H54" i="7"/>
  <c r="H114" i="7"/>
  <c r="H119" i="7"/>
  <c r="H178" i="7"/>
  <c r="H139" i="7"/>
  <c r="H150" i="7"/>
  <c r="H175" i="7"/>
  <c r="H83" i="7"/>
  <c r="H42" i="7"/>
  <c r="H179" i="7"/>
  <c r="H49" i="7"/>
  <c r="H168" i="7"/>
  <c r="H151" i="7"/>
  <c r="H115" i="7"/>
  <c r="H39" i="7"/>
  <c r="H84" i="7"/>
  <c r="H113" i="7"/>
  <c r="H130" i="7"/>
  <c r="H172" i="7"/>
  <c r="H100" i="7"/>
  <c r="H133" i="7"/>
  <c r="H132" i="7"/>
  <c r="H108" i="7"/>
  <c r="H64" i="7"/>
  <c r="H44" i="7"/>
  <c r="H164" i="7"/>
  <c r="H65" i="7"/>
  <c r="H72" i="7"/>
  <c r="H181" i="7"/>
  <c r="H127" i="7"/>
  <c r="H55" i="7"/>
  <c r="H85" i="7"/>
  <c r="H95" i="7"/>
  <c r="H71" i="7"/>
  <c r="H173" i="7"/>
  <c r="H75" i="7"/>
  <c r="H43" i="7"/>
  <c r="H96" i="7"/>
  <c r="H46" i="7"/>
  <c r="H148" i="7"/>
  <c r="H36" i="7"/>
  <c r="H92" i="7"/>
  <c r="H144" i="7"/>
  <c r="H153" i="7"/>
  <c r="H102" i="7"/>
  <c r="H87" i="7"/>
  <c r="H41" i="7"/>
  <c r="H56" i="7"/>
  <c r="H124" i="7"/>
  <c r="H60" i="7"/>
  <c r="H67" i="7"/>
  <c r="H118" i="7"/>
  <c r="H128" i="7"/>
  <c r="H104" i="7"/>
  <c r="H137" i="7"/>
  <c r="H136" i="7"/>
  <c r="H74" i="7"/>
  <c r="H141" i="7"/>
  <c r="H38" i="7"/>
  <c r="H165" i="7"/>
  <c r="H122" i="7"/>
  <c r="H91" i="7"/>
  <c r="H45" i="7"/>
  <c r="H106" i="7"/>
  <c r="H61" i="7"/>
  <c r="H183" i="7"/>
  <c r="H69" i="7"/>
  <c r="H131" i="7"/>
  <c r="H176" i="7"/>
  <c r="H88" i="7"/>
  <c r="H70" i="7"/>
  <c r="H97" i="7"/>
  <c r="H58" i="7"/>
  <c r="H81" i="7"/>
  <c r="H187" i="7"/>
  <c r="H160" i="7"/>
  <c r="H89" i="7"/>
  <c r="H162" i="7"/>
  <c r="H120" i="7"/>
  <c r="H90" i="7"/>
  <c r="H58" i="6"/>
  <c r="H39" i="6"/>
  <c r="H49" i="6"/>
  <c r="H60" i="6"/>
  <c r="H38" i="6"/>
  <c r="H52" i="6"/>
  <c r="H36" i="6"/>
  <c r="H54" i="6"/>
  <c r="H43" i="6"/>
  <c r="H47" i="6"/>
  <c r="H50" i="6"/>
  <c r="H44" i="6"/>
  <c r="H53" i="6"/>
  <c r="H45" i="6"/>
  <c r="H56" i="6" s="1"/>
  <c r="G33" i="6"/>
  <c r="L30" i="6"/>
  <c r="I30" i="6"/>
  <c r="M30" i="6"/>
  <c r="G33" i="4"/>
  <c r="M30" i="4"/>
  <c r="J33" i="4"/>
  <c r="K38" i="6"/>
  <c r="K60" i="6"/>
  <c r="K46" i="6"/>
  <c r="K44" i="6"/>
  <c r="K58" i="6"/>
  <c r="K59" i="6"/>
  <c r="K45" i="6"/>
  <c r="K43" i="6"/>
  <c r="K47" i="6"/>
  <c r="K39" i="6"/>
  <c r="K40" i="6"/>
  <c r="K36" i="6"/>
  <c r="K56" i="6" l="1"/>
</calcChain>
</file>

<file path=xl/sharedStrings.xml><?xml version="1.0" encoding="utf-8"?>
<sst xmlns="http://schemas.openxmlformats.org/spreadsheetml/2006/main" count="1052" uniqueCount="533">
  <si>
    <t>Periudha e Raportimit  12-2025</t>
  </si>
  <si>
    <t>në/lekë</t>
  </si>
  <si>
    <t>Kodi i grupit</t>
  </si>
  <si>
    <t>13</t>
  </si>
  <si>
    <t>EMËRTIME</t>
  </si>
  <si>
    <t>Periudha raportuese</t>
  </si>
  <si>
    <t xml:space="preserve">% e realizimit </t>
  </si>
  <si>
    <t>Struktura e shpenzimeve               në %</t>
  </si>
  <si>
    <t>Plani Fillestar
 Vjetor 
Viti 2025</t>
  </si>
  <si>
    <t>Plani Vjetor
 i Rishikuar
 Viti 2025</t>
  </si>
  <si>
    <t>Shpenzime Faktike të Periudhës/Progresive</t>
  </si>
  <si>
    <t>(1)</t>
  </si>
  <si>
    <t>(2)</t>
  </si>
  <si>
    <t>(3)</t>
  </si>
  <si>
    <t>(4)</t>
  </si>
  <si>
    <t>(5)</t>
  </si>
  <si>
    <t>(6)</t>
  </si>
  <si>
    <t>7 (5-3)</t>
  </si>
  <si>
    <t>(8)</t>
  </si>
  <si>
    <t>(9)</t>
  </si>
  <si>
    <t>10 (5-8)</t>
  </si>
  <si>
    <t>11 ( 8/5)</t>
  </si>
  <si>
    <t>Kodi i Programit</t>
  </si>
  <si>
    <t>Emërtimi</t>
  </si>
  <si>
    <t>01110</t>
  </si>
  <si>
    <t>Planifikimi, Menaxhimi dhe Administrimi</t>
  </si>
  <si>
    <t>01190</t>
  </si>
  <si>
    <t>Rehabilitimi i të Përndjekurve Politikë</t>
  </si>
  <si>
    <t>07220</t>
  </si>
  <si>
    <t>Shërbime të Kujdesit Shëndetësor Parësor</t>
  </si>
  <si>
    <t>07330</t>
  </si>
  <si>
    <t>Shërbime të Kujdesit Shëndetësor Dytësor</t>
  </si>
  <si>
    <t>07450</t>
  </si>
  <si>
    <t>Shërbime të Shëndetit Publik</t>
  </si>
  <si>
    <t>10430</t>
  </si>
  <si>
    <t>Përkujdesja Sociale</t>
  </si>
  <si>
    <t>Shpenzimet sipas klasifikimit ekonomik</t>
  </si>
  <si>
    <t>Artikulli</t>
  </si>
  <si>
    <t>600</t>
  </si>
  <si>
    <t>Paga</t>
  </si>
  <si>
    <t>601</t>
  </si>
  <si>
    <t>Sigurime Shoqërore</t>
  </si>
  <si>
    <t>602</t>
  </si>
  <si>
    <t>Mallra dhe Shërbime të Tjera</t>
  </si>
  <si>
    <t>603</t>
  </si>
  <si>
    <t>Subvencione</t>
  </si>
  <si>
    <t>604</t>
  </si>
  <si>
    <t>Transferta Korente të Brendshme</t>
  </si>
  <si>
    <t>605</t>
  </si>
  <si>
    <t>Transferta Korente të Huaja</t>
  </si>
  <si>
    <t>606</t>
  </si>
  <si>
    <t>Trans per Buxh. Fam. &amp; Individ</t>
  </si>
  <si>
    <t>230</t>
  </si>
  <si>
    <t>Kapitale të Patrupëzuara</t>
  </si>
  <si>
    <t>231</t>
  </si>
  <si>
    <t>Kapitale të Trupëzuara</t>
  </si>
  <si>
    <t>ANEKSI nr. 2 Raporti mbi Ekzekutimin e Buxhetit në nivelin e Programit të Buxhetit</t>
  </si>
  <si>
    <t xml:space="preserve"> Emri i Grupit</t>
  </si>
  <si>
    <t>Ministria e Shëndetësisë dhe Mirëqenies Sociale</t>
  </si>
  <si>
    <t xml:space="preserve"> Emri i </t>
  </si>
  <si>
    <t>Kodi i programit</t>
  </si>
  <si>
    <t>Shpenzimet e Programit</t>
  </si>
  <si>
    <t>Viti paraardhës</t>
  </si>
  <si>
    <t>Ndryshimi Vjetor                    ( Plan - Fakt)</t>
  </si>
  <si>
    <t>Shpenzime              Faktike</t>
  </si>
  <si>
    <t>Ndryshimi i planit vjetor</t>
  </si>
  <si>
    <t>Nëntotali Shpenzime Korente</t>
  </si>
  <si>
    <t>Nëntotali Shpenzime Kapitale me financim të brendshëm</t>
  </si>
  <si>
    <t>Nëntotali Shpenzime Kapitale me financim të huaj</t>
  </si>
  <si>
    <t>Totali i Shpenzimeve Kapitale</t>
  </si>
  <si>
    <t>Totali i Shpenzimeve Buxhetore të Programit</t>
  </si>
  <si>
    <t>Shpenzime Korente nga të Ardhurat Jashtë limitit (Kap 06)</t>
  </si>
  <si>
    <t>Shpenzime Kapitale nga të Ardhurat Jashtë limitit (Kap 06)</t>
  </si>
  <si>
    <t>Totali i Shpenzimeve të Programit</t>
  </si>
  <si>
    <t>Shpenzimet sipas produkteve të programit buxhetor</t>
  </si>
  <si>
    <t>Totali i Shpenzime Korente</t>
  </si>
  <si>
    <t>Kodi i produktit</t>
  </si>
  <si>
    <t>Emertimi</t>
  </si>
  <si>
    <t>91301AA</t>
  </si>
  <si>
    <t>Akte ligjore e nënligjore të miratuara</t>
  </si>
  <si>
    <t>Totali Shpenzime për Investime</t>
  </si>
  <si>
    <t>18BA301</t>
  </si>
  <si>
    <t>pajisje kompiuterike (13-01110)</t>
  </si>
  <si>
    <t>18BA303</t>
  </si>
  <si>
    <t>F.V Pajisje kondicionimi per aparatin e MSHMS</t>
  </si>
  <si>
    <t>18BA304</t>
  </si>
  <si>
    <t>Blerje automjete per institucionet shendetesore</t>
  </si>
  <si>
    <t>18BA507</t>
  </si>
  <si>
    <t>Projekt preventiv zbatimi per rehabilitimin e godines se AKSC Tirane</t>
  </si>
  <si>
    <t>18BA510</t>
  </si>
  <si>
    <t>Nderhyrje per sistemimet e jashtme te godines se MSHMS</t>
  </si>
  <si>
    <t>18BA511</t>
  </si>
  <si>
    <t xml:space="preserve">Superv+kolaudim per disa nderhyrje per sistemimet e jashtme te godines se </t>
  </si>
  <si>
    <t>18BA512</t>
  </si>
  <si>
    <t xml:space="preserve">Projekt-preventiv per disa nderhyrje ne ambientet e brendshme te godines </t>
  </si>
  <si>
    <t>20AB502</t>
  </si>
  <si>
    <t>F.V pajisje per arkiv protokollin e aparatit te MSHMS</t>
  </si>
  <si>
    <t>20AB503</t>
  </si>
  <si>
    <t>F.V pajisje mobilimi per apartin e MSHMS</t>
  </si>
  <si>
    <t>M133696</t>
  </si>
  <si>
    <t>Kosto Lokale  per PIU-n (njesia e zbatimit te projekteve te huaja)</t>
  </si>
  <si>
    <t>91302AA</t>
  </si>
  <si>
    <t>Ish te Perndjekur Politik te rehabilituar dhe integruar</t>
  </si>
  <si>
    <t>91302AB</t>
  </si>
  <si>
    <t>Ish te perndjekur  (dosje) te kompensuar financiarisht</t>
  </si>
  <si>
    <t>Total Shpenzime nga të ardhurat jashtë limitit (Kap 06)</t>
  </si>
  <si>
    <t>Shpenzime korente nga të ardhurat jashtë limitit (Kap 06)</t>
  </si>
  <si>
    <t>Ministria e Shëndetësisë dhe Mireqenies Sociale</t>
  </si>
  <si>
    <t>91303AA</t>
  </si>
  <si>
    <t>Numri i vizitave në kujdesin parësor</t>
  </si>
  <si>
    <t>91303AB</t>
  </si>
  <si>
    <t>Persona qe perfitojne chek up</t>
  </si>
  <si>
    <t>91303AC</t>
  </si>
  <si>
    <t>Pacientë të trajtuar me recetë me rimbursim nga mjeku i familjes</t>
  </si>
  <si>
    <t>18BA613</t>
  </si>
  <si>
    <t>Rikonstruksion i qendrave shendetesore v.2023-2024</t>
  </si>
  <si>
    <t>18BA614</t>
  </si>
  <si>
    <t>Superv+kolaudim per rikonstruksion i qendrave shendetesore v.2023-2024</t>
  </si>
  <si>
    <t>18BA617</t>
  </si>
  <si>
    <t xml:space="preserve">Projekt preventiva rikonstruksion i  qsh-ve dhe poliklinikave egzistuese si </t>
  </si>
  <si>
    <t>18BA618</t>
  </si>
  <si>
    <t xml:space="preserve">Rikonstruksion i  qsh-ve dhe poliklinikave egzistuese si dhe ndertim i </t>
  </si>
  <si>
    <t>18BA619</t>
  </si>
  <si>
    <t xml:space="preserve">Supervizion dhe kolaudim rikonstruksion i  qsh-ve dhe poliklinikave </t>
  </si>
  <si>
    <t>18BA702</t>
  </si>
  <si>
    <t>"F.V pajisje mjekesore dhe mobilimi per qendra shendetesore "</t>
  </si>
  <si>
    <t>20AB631</t>
  </si>
  <si>
    <t>F.V pajisje kompiuterike per KSU</t>
  </si>
  <si>
    <t>20AB701</t>
  </si>
  <si>
    <t>Ndertim i godines se re per akomodimin e qsh1, njvksh dhe kl.</t>
  </si>
  <si>
    <t>20AB702</t>
  </si>
  <si>
    <t xml:space="preserve">Superv+kolaudim per ndertimin e godines se re per akomodimin e qsh1, </t>
  </si>
  <si>
    <t>M131944</t>
  </si>
  <si>
    <t>TVSH&amp; Det . Dog. Per ndertimin e QSh &amp; amb. (Gjysme hena e kuqe)</t>
  </si>
  <si>
    <t>M132168</t>
  </si>
  <si>
    <t>TVSH</t>
  </si>
  <si>
    <t>M133831</t>
  </si>
  <si>
    <t>TVSH &amp; detyrim doganor per projektin e Cooperacionit Zviceran- Grant</t>
  </si>
  <si>
    <t>M130334</t>
  </si>
  <si>
    <t>GM13021</t>
  </si>
  <si>
    <t xml:space="preserve">Investime ne qendrat shendetesore te qarqeve Fier dhe Diber nga </t>
  </si>
  <si>
    <t>KM13001</t>
  </si>
  <si>
    <t>Rikonstruksion dhe pajisje 5 poliklinikave</t>
  </si>
  <si>
    <t>91304AA</t>
  </si>
  <si>
    <t>Pacientë të trajtuar në shërbimin spitalor</t>
  </si>
  <si>
    <t>91304AB</t>
  </si>
  <si>
    <t>Pacientë të trajtuar me dializë</t>
  </si>
  <si>
    <t>91304AC</t>
  </si>
  <si>
    <t>Paciente te trajtuar ne spitalet psikiatrike</t>
  </si>
  <si>
    <t>91304AD</t>
  </si>
  <si>
    <t>Paciente te trajtuar nga paketat e kardiologjise dhe kardiokirurgjise</t>
  </si>
  <si>
    <t>91304AE</t>
  </si>
  <si>
    <t>Paciente te trajtuar nga paketat e transplanteve renale</t>
  </si>
  <si>
    <t>91304AF</t>
  </si>
  <si>
    <t>Paciente te trajtuar me katarakte</t>
  </si>
  <si>
    <t>91304AG</t>
  </si>
  <si>
    <t>Paciente te trajtuar me radioterapi</t>
  </si>
  <si>
    <t>91304AH</t>
  </si>
  <si>
    <t>Pacientë me sindromën down</t>
  </si>
  <si>
    <t>91304AK</t>
  </si>
  <si>
    <t>Ekzaminime laboratorike</t>
  </si>
  <si>
    <t>91304AL</t>
  </si>
  <si>
    <t>Paciente te trajtuar ne QKMZHF</t>
  </si>
  <si>
    <t>91304AM</t>
  </si>
  <si>
    <t>Barna dhe Pajisje Mjekesore te regjistruara</t>
  </si>
  <si>
    <t>91304AO</t>
  </si>
  <si>
    <t>Çifte qe perfitojne nga paketa e fertilitetit</t>
  </si>
  <si>
    <t>91304AP</t>
  </si>
  <si>
    <t>Raste te trajtuara nga njesite e urgjences mjekesore</t>
  </si>
  <si>
    <t>18BB015</t>
  </si>
  <si>
    <t>"Rikonstruksion I sp.psikiatrik Elbasan "</t>
  </si>
  <si>
    <t>18BB031</t>
  </si>
  <si>
    <t>Superv+kolaudim per rikonstruksionin i sp.psikiatrik Elbasan</t>
  </si>
  <si>
    <t>18BB043</t>
  </si>
  <si>
    <t>Rikonstruksion i godines qendrore sp.Gjirokaster</t>
  </si>
  <si>
    <t>18BB044</t>
  </si>
  <si>
    <t>Superv+kolaudim per rikonstruksionin e godines qendrore te sp.Gjirokaster</t>
  </si>
  <si>
    <t>18BB045</t>
  </si>
  <si>
    <t xml:space="preserve">Rikonstruksion i godinës së vjetër te Neonatologjisë dhe Obstetrikës dhe </t>
  </si>
  <si>
    <t>18BB046</t>
  </si>
  <si>
    <t xml:space="preserve">Supervizion per rikonstruksionin e godinës së vjetër te Neonatologjisë dhe </t>
  </si>
  <si>
    <t>18BB048</t>
  </si>
  <si>
    <t xml:space="preserve">Kolaudim per rikonstruksionin e godinës së vjetër te Neonatologjisë dhe </t>
  </si>
  <si>
    <t>18BB060</t>
  </si>
  <si>
    <t>Pajisje per Maternitetin Geraldine</t>
  </si>
  <si>
    <t>18BB081</t>
  </si>
  <si>
    <t>Rikonstruksion i godines qendrore sp.Pogradec</t>
  </si>
  <si>
    <t>18BB082</t>
  </si>
  <si>
    <t>Superv+kolaudim per rikonstruksionin e godines qendrore sp.Pogradec</t>
  </si>
  <si>
    <t>18BB083</t>
  </si>
  <si>
    <t>Rikonstruksion i godines qendrore sp.Korce</t>
  </si>
  <si>
    <t>18BB084</t>
  </si>
  <si>
    <t>Supervizion per Rikonstruksion te godines qendrore sp.Korce</t>
  </si>
  <si>
    <t>18BB156</t>
  </si>
  <si>
    <t>F.V pajisje per polikliniken e sp.Elbasan</t>
  </si>
  <si>
    <t>18BB157</t>
  </si>
  <si>
    <t>F.V pajisje per polikliniken e sp.Shkoder</t>
  </si>
  <si>
    <t>18BB160</t>
  </si>
  <si>
    <t>F.V pajisje mobileri spitalore per pediatrine e pergjithshme ne QSUT</t>
  </si>
  <si>
    <t>18BB168</t>
  </si>
  <si>
    <t>Upgrade i sistemit te MRI me 3 pajisje te reja per sp.Elbasan</t>
  </si>
  <si>
    <t>18BB173</t>
  </si>
  <si>
    <t>Blerje pajisje te teknologjise se larte per spitalet</t>
  </si>
  <si>
    <t>18BB174</t>
  </si>
  <si>
    <t>Kosto Lokale ne kuader te bashkepunimit me ANEA-n</t>
  </si>
  <si>
    <t>18BB176</t>
  </si>
  <si>
    <t xml:space="preserve">Blerje pajisje kompjuterike dhe infrastrukture e nevojshme te </t>
  </si>
  <si>
    <t>18BB177</t>
  </si>
  <si>
    <t>F.V pajisje mobilimi per spitalin Has</t>
  </si>
  <si>
    <t>18BB178</t>
  </si>
  <si>
    <t>F.V aparatura Angiografie per SU Shefqt Ndroqi</t>
  </si>
  <si>
    <t>18BB181</t>
  </si>
  <si>
    <t>Blerje autoambulanca per sherbimin e Urgjences per QKUM</t>
  </si>
  <si>
    <t>18BB310</t>
  </si>
  <si>
    <t xml:space="preserve">F.V. pajisje teknologjike, elektrike per godinen ekzistuese te pediatrise, </t>
  </si>
  <si>
    <t>18BB901</t>
  </si>
  <si>
    <t>"Blerje pajisje mjekesore per autoambulancat e sherbimit te urgjences"</t>
  </si>
  <si>
    <t>20AE102</t>
  </si>
  <si>
    <t>Ndertim i godines se re te back up te QKUM</t>
  </si>
  <si>
    <t>20AE103</t>
  </si>
  <si>
    <t>Superv+kolaudim per ndertimin e godines se re te back up te QKUM</t>
  </si>
  <si>
    <t>20AE204</t>
  </si>
  <si>
    <t>Pajisje per shtepizave te mbeshtetura ne sp.Psikiatrik Vlore</t>
  </si>
  <si>
    <t>20AE205</t>
  </si>
  <si>
    <t>F.V Pajisje per polikliniken e sp.Durres</t>
  </si>
  <si>
    <t>20AE207</t>
  </si>
  <si>
    <t>F.V pajisje mobilimi per sherbimin kombetar te urgjences Tirane</t>
  </si>
  <si>
    <t>20AE208</t>
  </si>
  <si>
    <t>F.V pajisje elektrike per QKTR Femijeve Tirane</t>
  </si>
  <si>
    <t>22AC607</t>
  </si>
  <si>
    <t>Rikonstruksion i godines qendrore sp.Lushnje</t>
  </si>
  <si>
    <t>22AC608</t>
  </si>
  <si>
    <t>Superv +kolaudim per rikonstruksionin e god.qendrore sp.Lushnje</t>
  </si>
  <si>
    <t>22AC613</t>
  </si>
  <si>
    <t>Rikonstruksion i poliklinikes se sp.Shkoder</t>
  </si>
  <si>
    <t>22AC614</t>
  </si>
  <si>
    <t>Supervizion+ kolaudim per rikonstruksion i poliklinikes se sp.Shkoder</t>
  </si>
  <si>
    <t>22AC615</t>
  </si>
  <si>
    <t>Rikonstruksion i poliklinikes se sp.Elbasan</t>
  </si>
  <si>
    <t>22AC616</t>
  </si>
  <si>
    <t>Supervizion+ kolaudim per rikonstruksion I poliklinikes se sp.Elbasan</t>
  </si>
  <si>
    <t>22AC617</t>
  </si>
  <si>
    <t>Rikonstruksion Pediatria Infektive ne QSUT (perforcim)</t>
  </si>
  <si>
    <t>22AC618</t>
  </si>
  <si>
    <t>Superv+kolaudim per rikonstruksion Pediatria Infektive ne QSUT</t>
  </si>
  <si>
    <t>22AC619</t>
  </si>
  <si>
    <t>Rikonstruksion i godines qendrore te sp.Diber</t>
  </si>
  <si>
    <t>22AC620</t>
  </si>
  <si>
    <t>Superv+kolaudim per rikonstruksionin e godines qendrore te sp.Diber</t>
  </si>
  <si>
    <t>22AC621</t>
  </si>
  <si>
    <t>Rikonstruksion ne Maternitetin nr.1 Tirane faza II</t>
  </si>
  <si>
    <t>22AC622</t>
  </si>
  <si>
    <t>Supervizion+kolaudim per rikonstruksion ne Maternitetin nr.1 Tirane faza II</t>
  </si>
  <si>
    <t>22AC623</t>
  </si>
  <si>
    <t>Rikonstruksioni i Poliklinikes sp.Durres</t>
  </si>
  <si>
    <t>22AC624</t>
  </si>
  <si>
    <t>Supervizion dhe kolaudim per rikonstruksioni I Poliklinikes sp.Durres</t>
  </si>
  <si>
    <t>22AC625</t>
  </si>
  <si>
    <t>Rikonstruksioni i shtepizave te mbeshtetura ne sp.Psikiatrik Vlore</t>
  </si>
  <si>
    <t>22AC626</t>
  </si>
  <si>
    <t>Supervizion per rikonstruksionin e shtepizave te mbeshtetura ne sp.</t>
  </si>
  <si>
    <t>22AC627</t>
  </si>
  <si>
    <t xml:space="preserve">Kolaudim per rikonstruksionin e shtepizave te mbeshtetura ne sp.Psikiatrik </t>
  </si>
  <si>
    <t>22AC638</t>
  </si>
  <si>
    <t xml:space="preserve">Zbatimi I punimeve per pershtatje te ambjenteve per instalimin e </t>
  </si>
  <si>
    <t>22AC639</t>
  </si>
  <si>
    <t>Supervizion + kolaudim rehabilitim ne sherbimin e onkologjise QSUT</t>
  </si>
  <si>
    <t>22AC640</t>
  </si>
  <si>
    <t xml:space="preserve">Nderhyrje ne godinen e A2 ne QSUT per kthimin ne gjendje pune te </t>
  </si>
  <si>
    <t>22AC641</t>
  </si>
  <si>
    <t>Ndertimi i disa godinave te reja per sp.psikiatrik Elbasan</t>
  </si>
  <si>
    <t>22AC642</t>
  </si>
  <si>
    <t xml:space="preserve">Superv+kolaudim per ndertimin e disa godinave te reja per sp.psikiatrik </t>
  </si>
  <si>
    <t>22AC643</t>
  </si>
  <si>
    <t>F.V ashensori ne godinen e poliklinikes se spitalit Fier</t>
  </si>
  <si>
    <t>22AC644</t>
  </si>
  <si>
    <t>Superv+kolaudim per f.v ashensori ne godinen e poliklinikes se spitalit Fier</t>
  </si>
  <si>
    <t>22AC645</t>
  </si>
  <si>
    <t>Ndertimi I godines se re multifunksionale te Spitalit Rajonal Korçë</t>
  </si>
  <si>
    <t>22AC646</t>
  </si>
  <si>
    <t xml:space="preserve">Supervizion+Kolaudim per ndertimin e godines se re multifunksionale te </t>
  </si>
  <si>
    <t>22AC647</t>
  </si>
  <si>
    <t xml:space="preserve">F.V pajisje teknologjike per pavionin e te semureve kronik - burra ne sp. </t>
  </si>
  <si>
    <t>22AC648</t>
  </si>
  <si>
    <t>Rikonstruksion I godines se djegie - plastikes ne QSUNT</t>
  </si>
  <si>
    <t>22AC649</t>
  </si>
  <si>
    <t xml:space="preserve">Supervizim + Kolaudim per rikonstruksionin e  godines se djegie - plastikes </t>
  </si>
  <si>
    <t>22AC650</t>
  </si>
  <si>
    <t>Rikonstruksion I Qendres Spitalore Rajonale Shefqet Ndroqi, Njesia Kavaje</t>
  </si>
  <si>
    <t>22AC651</t>
  </si>
  <si>
    <t>Ndertimi I rruges se aksesit midis godinave te spitalit psikiatrik Vlore</t>
  </si>
  <si>
    <t>22AC652</t>
  </si>
  <si>
    <t xml:space="preserve">Supervizim + Kolaudim per ndertimin e rruges se aksesit midis godinave te </t>
  </si>
  <si>
    <t>22AC653</t>
  </si>
  <si>
    <t>Superv+kolaudim per Rikonstruksionin e disa pavioneve te  sp.Berat</t>
  </si>
  <si>
    <t>22AC654</t>
  </si>
  <si>
    <t>Rikonstruksion i Maternitetit per Spitalin Fier</t>
  </si>
  <si>
    <t>22AC655</t>
  </si>
  <si>
    <t>Rikonstruksion i godines se Maternitetit te sp.Shkoder</t>
  </si>
  <si>
    <t>22AC656</t>
  </si>
  <si>
    <t>Rikonstruksion i disa pavioneve te sp.Berat</t>
  </si>
  <si>
    <t>22AC657</t>
  </si>
  <si>
    <t>Rikontruksion i Sherbimit te Patologjise sp.Vlore</t>
  </si>
  <si>
    <t>22AC658</t>
  </si>
  <si>
    <t>Rehabilitimi i pjesshem dhe termoizolimi i objektit per Spitalin Permet</t>
  </si>
  <si>
    <t>22AC659</t>
  </si>
  <si>
    <t xml:space="preserve">Superv+kolaudim per rehabilitimin e pjesshem dhe termoizolimin e objektit </t>
  </si>
  <si>
    <t>M130335</t>
  </si>
  <si>
    <t>TVSH, Detyrime Doganore (Spitalori)</t>
  </si>
  <si>
    <t>M130549</t>
  </si>
  <si>
    <t>Fond i ngrire</t>
  </si>
  <si>
    <t>18BB183</t>
  </si>
  <si>
    <t>Blerje pajisje mjekësore Aparat Laparoskopie për Kirurgjinë Abdominale QSR Shefqet Ndroqi</t>
  </si>
  <si>
    <t>18BB184</t>
  </si>
  <si>
    <t>Blerje pajisje mjekësore CT Scanner per Shefqet Ndroqi</t>
  </si>
  <si>
    <t>18BB185</t>
  </si>
  <si>
    <t>Blerje pajisje mjekësore CT Scanner per QSUNT</t>
  </si>
  <si>
    <t>18BB186</t>
  </si>
  <si>
    <t>Blerje pajisje per vleresimin morfologjik te pllakes aterosklerotike dhe rendesise funksionale te saj  ne QSUT</t>
  </si>
  <si>
    <t>18BB187</t>
  </si>
  <si>
    <t>F.V platforma automatike per gjenotipizimin e grupeve te gjakut per QKTGJ Tirane</t>
  </si>
  <si>
    <t>18BB189</t>
  </si>
  <si>
    <t>F. V pajisje per fazen e pare nderhyrjeve ne SUOGJ Mbreteresha Geraldine</t>
  </si>
  <si>
    <t>22AC660</t>
  </si>
  <si>
    <t>Supervizion per rikonstruksionin e Maternitetit Fier per Spitalin Fier</t>
  </si>
  <si>
    <t>22AC661</t>
  </si>
  <si>
    <t>Supervizion per rikontruksion e Sherbimit te Patologjise sp.Vlore</t>
  </si>
  <si>
    <t>18BB182</t>
  </si>
  <si>
    <t>F.V Aparature Fibrogastroskpi komplet per sherbimin e patologjise Sp Korce</t>
  </si>
  <si>
    <t>18BB188</t>
  </si>
  <si>
    <t>F.V pajisje hoteleri spitalore dhe mobilim per spitalin e Kardiokirurgjise ne QSUT</t>
  </si>
  <si>
    <t>22AC662</t>
  </si>
  <si>
    <t>Rikonstruksion i taraces se spitalit Onkologjik ne QSUT</t>
  </si>
  <si>
    <t>22AC663</t>
  </si>
  <si>
    <t>Supervizion + kolaudim per rikonstruksionin e taraces se spitalit Onkologjik ne QSUT</t>
  </si>
  <si>
    <t>22AC664</t>
  </si>
  <si>
    <t>Rishikimi preventivit perfundimtar te godines se re te back up QKUM, sipas VKM 216, datë 13.04.2023</t>
  </si>
  <si>
    <t>20AE210</t>
  </si>
  <si>
    <t>TVSH per pajisjen Aseleratorin Linear, furnizuar nga ANEA</t>
  </si>
  <si>
    <t>20AE209</t>
  </si>
  <si>
    <t>F.V pajisje elektronike per njesine e koordinimit te QKUM</t>
  </si>
  <si>
    <t>18BB209</t>
  </si>
  <si>
    <t>Godina A1, dy katet + Kati 0 QSUT FAZA 2</t>
  </si>
  <si>
    <t>18BB403</t>
  </si>
  <si>
    <t xml:space="preserve">Projekt ne kuader te IPA-Interreg "Promoting health in cbc area by </t>
  </si>
  <si>
    <t>G037018</t>
  </si>
  <si>
    <t>Projekti  Pharem</t>
  </si>
  <si>
    <t>GM13009</t>
  </si>
  <si>
    <t>Fuqizimi I pergjigjes kombetare ndaj HIV/AIDS (Global Fund)</t>
  </si>
  <si>
    <t>GM13020</t>
  </si>
  <si>
    <t>Programi I reformimit te QSUT Faza II</t>
  </si>
  <si>
    <t>KM13017</t>
  </si>
  <si>
    <t xml:space="preserve">FAZA E DYTE  E ZBATIMIT TE MASTER-PLANIT TE QSUT- kredi e CEB-it </t>
  </si>
  <si>
    <t>KM13020</t>
  </si>
  <si>
    <t>Projekti i Bankes Boterore (i ndare ne tre komponente si vijojne) KREDI</t>
  </si>
  <si>
    <t>KM13021</t>
  </si>
  <si>
    <t>Permiresimi i sistemit te shendetesise</t>
  </si>
  <si>
    <t>18BB312</t>
  </si>
  <si>
    <t>Projekti “Elevating Healthcare in the Greece-Albania Cross-Border Region</t>
  </si>
  <si>
    <t>18BB313</t>
  </si>
  <si>
    <t>Projekti "Ripresa -AID QKTGjaku"</t>
  </si>
  <si>
    <t>18BB404</t>
  </si>
  <si>
    <t xml:space="preserve">Diagnosting Infections QSR Shefqet Ndroqi </t>
  </si>
  <si>
    <t>91307AA</t>
  </si>
  <si>
    <t>Familje dhe individë ne nevojë qe përfitojne nga skema e NE</t>
  </si>
  <si>
    <t>A000005</t>
  </si>
  <si>
    <t>Mallra e sherbime(kap.6)</t>
  </si>
  <si>
    <t>A000006</t>
  </si>
  <si>
    <t>Paga(kap.6)</t>
  </si>
  <si>
    <t>M130339</t>
  </si>
  <si>
    <t>Te Ardhurat Dytesore (Spitalori)</t>
  </si>
  <si>
    <t>Shpenzime kapitale nga të ardhurat jashtë limitit (Kap 06)</t>
  </si>
  <si>
    <t>0130004</t>
  </si>
  <si>
    <t>0130005</t>
  </si>
  <si>
    <t>18BB129</t>
  </si>
  <si>
    <t xml:space="preserve">TVSH per pajisjet e projektit ne Maternitetin Mbreteresha Geraldine nga </t>
  </si>
  <si>
    <t>19AH803</t>
  </si>
  <si>
    <t>Rikonstruksione për ndërtesat</t>
  </si>
  <si>
    <t>19AH805</t>
  </si>
  <si>
    <t>Pajisje profesionale</t>
  </si>
  <si>
    <t>19AH806</t>
  </si>
  <si>
    <t>Pajisje inventar ekonomik</t>
  </si>
  <si>
    <t>19AH807</t>
  </si>
  <si>
    <t>Pajisje dhe instrumente laboratorike</t>
  </si>
  <si>
    <t>22AC636</t>
  </si>
  <si>
    <t>Rehabilitimi i jashtem i spitalit Elbasan</t>
  </si>
  <si>
    <t>A000001</t>
  </si>
  <si>
    <t>Orendi, Pajisje te ndryshme (Kap.6)</t>
  </si>
  <si>
    <t>A000002</t>
  </si>
  <si>
    <t>Trajnime dhe Studim/Projektime(kap.6)</t>
  </si>
  <si>
    <t>A000003</t>
  </si>
  <si>
    <t>Rikonstruksione(kap.6)</t>
  </si>
  <si>
    <t>M132537</t>
  </si>
  <si>
    <t>M134065</t>
  </si>
  <si>
    <t>Rikonstruksione ne spitalin rajonal Kukes</t>
  </si>
  <si>
    <t>19AH801</t>
  </si>
  <si>
    <t>M133892</t>
  </si>
  <si>
    <t>Projekt preventiva per nderhyrje ne spitale</t>
  </si>
  <si>
    <t>91604AA</t>
  </si>
  <si>
    <t>18BB175</t>
  </si>
  <si>
    <t>F.V pajisje per spitalin Mirdite</t>
  </si>
  <si>
    <t>91305AA</t>
  </si>
  <si>
    <t>Fëmijë të vaksinuar 0-18</t>
  </si>
  <si>
    <t>91305AB</t>
  </si>
  <si>
    <t>Numer kontrollesh per situatat epidemiologjike</t>
  </si>
  <si>
    <t>91305AC</t>
  </si>
  <si>
    <t>Kontrolle dhe inspektime te kryera nga inspektoratet</t>
  </si>
  <si>
    <t>91305AD</t>
  </si>
  <si>
    <t>Gra te depistuara për kancerin e gjirit</t>
  </si>
  <si>
    <t>91305AE</t>
  </si>
  <si>
    <t xml:space="preserve">Inspektime të kryera nga Operatori Kujdesit Shëndetësor në Spitale, Njësi </t>
  </si>
  <si>
    <t>91305AF</t>
  </si>
  <si>
    <t>Gra te depistuara për kancerin e qafës së mitrës</t>
  </si>
  <si>
    <t>91305AI</t>
  </si>
  <si>
    <t>Persona te vaksinuar me vaksinen e gripit sezonal</t>
  </si>
  <si>
    <t>91305AJ</t>
  </si>
  <si>
    <t>Institucione shendetesore dhe shoqerore te akredituara</t>
  </si>
  <si>
    <t>91305AK</t>
  </si>
  <si>
    <t xml:space="preserve">Subjekte të licensuara dhe të lejuara për kultivimin e bimës së cannabis-it </t>
  </si>
  <si>
    <t>18BB507</t>
  </si>
  <si>
    <t>Rikonstruksion dhe shtese per godinen e ISHP Tirane</t>
  </si>
  <si>
    <t>18BB508</t>
  </si>
  <si>
    <t>Superv+ kolaudim per rikonstruksion dhe shtese per godinen e ISHP Tirane</t>
  </si>
  <si>
    <t>18BB509</t>
  </si>
  <si>
    <t>Ndertim I godines se re te laboratoreve te ISHP</t>
  </si>
  <si>
    <t>18BB510</t>
  </si>
  <si>
    <t>Superv dhe kolaudim per ndertimin  e godines se re te laboratoreve te ISHP</t>
  </si>
  <si>
    <t>18BB513</t>
  </si>
  <si>
    <t>TVSH per projektin "Fondi Pandemik"</t>
  </si>
  <si>
    <t>18BB514</t>
  </si>
  <si>
    <t xml:space="preserve">Rishikim i preventivit sipas manualit per Rikonstruksionin e godines </t>
  </si>
  <si>
    <t>18BB607</t>
  </si>
  <si>
    <t>Pajisje per laboratoret e ISHP</t>
  </si>
  <si>
    <t>18BB608</t>
  </si>
  <si>
    <t>Pajisje kompiuterike per AKKC</t>
  </si>
  <si>
    <t>18BB609</t>
  </si>
  <si>
    <t>Pajisje mobilimi per AKKC</t>
  </si>
  <si>
    <t>18BB610</t>
  </si>
  <si>
    <t>Blerje dhe vendosje kondicioneresh per DROSHKSH Vlore</t>
  </si>
  <si>
    <t>18BB611</t>
  </si>
  <si>
    <t>Blerje pajisje elektronike per NJVKSH Tropoje</t>
  </si>
  <si>
    <t>18BB612</t>
  </si>
  <si>
    <t>Blerje pajisje per zyrat Njvksh Kucove</t>
  </si>
  <si>
    <t>18BB613</t>
  </si>
  <si>
    <t>Blerje pajisje elektronike per NJVKSH Kolonje</t>
  </si>
  <si>
    <t>18BB614</t>
  </si>
  <si>
    <t>Pajisje per zyrat e njvksh Mallakaster</t>
  </si>
  <si>
    <t>18BB615</t>
  </si>
  <si>
    <t>Blerje audiovizive per transkriptim per AKKC</t>
  </si>
  <si>
    <t>18BB616</t>
  </si>
  <si>
    <t xml:space="preserve">TVSH Projekti per Zhvillimin e Kapaciteteve kunder Semundjeve Infektive </t>
  </si>
  <si>
    <t>18BB617</t>
  </si>
  <si>
    <t>Pajisje kompjuterike per ISHP</t>
  </si>
  <si>
    <t>18BB618</t>
  </si>
  <si>
    <t>Blerje paisje per Drejtorine e Mbrojtjes nga  Rrezatimeve per ISHP</t>
  </si>
  <si>
    <t>18BB619</t>
  </si>
  <si>
    <t>F. V pajisje mjekesore per institucionet shendetesore</t>
  </si>
  <si>
    <t>18BB706</t>
  </si>
  <si>
    <t>Blerje pajisje mjekesore laboratorike per NJVKSH Mat</t>
  </si>
  <si>
    <t>18BB707</t>
  </si>
  <si>
    <t>Blerje pajisje mjekesore, elektrike  per Njvksh Korce</t>
  </si>
  <si>
    <t>18BB708</t>
  </si>
  <si>
    <t>Blerje aparatura per laboratorin fiziko-kimik per NJVKSH Vlore</t>
  </si>
  <si>
    <t>18BB709</t>
  </si>
  <si>
    <t>Blerje paisje Mjeksore Laboratori per NJVKSH Mirdite</t>
  </si>
  <si>
    <t>18BB710</t>
  </si>
  <si>
    <t xml:space="preserve">Blerje Destilatori,Vortex,Pipete automatike 10ml,Densimeter Mc Forland per </t>
  </si>
  <si>
    <t>18BB711</t>
  </si>
  <si>
    <t>Paisje Mjeksore Aparatura L.B per NJVKSH Shkoder</t>
  </si>
  <si>
    <t>18BB712</t>
  </si>
  <si>
    <t xml:space="preserve">Blerje aparatura dhe pajisje mjeksore për laboratorin fiziko-kimik  dhe  </t>
  </si>
  <si>
    <t>18BB713</t>
  </si>
  <si>
    <t>Blerje pajisje per NJVKSH Lushnje</t>
  </si>
  <si>
    <t>18BB714</t>
  </si>
  <si>
    <t>Blerje pajisje mjeksore per NJVKSH Kukes</t>
  </si>
  <si>
    <t>18BB715</t>
  </si>
  <si>
    <t>Blerje pajisje mjeksore per NJVKSH Pogradec</t>
  </si>
  <si>
    <t>18BB716</t>
  </si>
  <si>
    <t>Blerje Pajisje per laboratorin NJVKSH Tirane</t>
  </si>
  <si>
    <t>18BB717</t>
  </si>
  <si>
    <t>Blerje pajisje mjeksore laboratorike per NJVKSH Diber</t>
  </si>
  <si>
    <t>18BB802</t>
  </si>
  <si>
    <t>Sisteme dixhitale per programet shendetesore</t>
  </si>
  <si>
    <t>M133870</t>
  </si>
  <si>
    <t>Blerje pajisje kompjuterike</t>
  </si>
  <si>
    <t>M133959</t>
  </si>
  <si>
    <t>Blerje pajisje</t>
  </si>
  <si>
    <t>18BB620</t>
  </si>
  <si>
    <t xml:space="preserve">F.V pajisje mobilimi per zyrat e OSHKSH qendrore </t>
  </si>
  <si>
    <t>18BB621</t>
  </si>
  <si>
    <t xml:space="preserve">F.V pajisje kompiuterike per zyrat e OSHKSH qendrore </t>
  </si>
  <si>
    <t xml:space="preserve">Pagese TVSH/ detyrim doganor te materialeve mjekesore te dhuruara nga UNICEF ne kuader te marreveshjeve te bashkepunimit </t>
  </si>
  <si>
    <t>91307AB</t>
  </si>
  <si>
    <t>PAK dhe kujdestarë që përfitojnë pagesa</t>
  </si>
  <si>
    <t>91307AC</t>
  </si>
  <si>
    <t xml:space="preserve">Përfitues të shërbimeve të përkujdesit social të ofruara në qëndrat </t>
  </si>
  <si>
    <t>91307AD</t>
  </si>
  <si>
    <t>Bonusi i Bebeve</t>
  </si>
  <si>
    <t>91307AE</t>
  </si>
  <si>
    <t>Raporte monitorimi për mbrojtjen e fëmijeve</t>
  </si>
  <si>
    <t>91307AG</t>
  </si>
  <si>
    <t>Persona nga grupet e pafavorizuara të punësuar nga ndërrmarjet sociale</t>
  </si>
  <si>
    <t>91307AH</t>
  </si>
  <si>
    <t xml:space="preserve">Shërbime të reja sociale për grupet në nevojë të ofruara nëpërmjet njësive </t>
  </si>
  <si>
    <t>91307AJ</t>
  </si>
  <si>
    <t>Fëmijë që përfitojnë shërbime në institucionet e përkujdesit</t>
  </si>
  <si>
    <t>91307AK</t>
  </si>
  <si>
    <t>Te moshuar te trajtuar ne sherbime te perkujdesit</t>
  </si>
  <si>
    <t>91307AL</t>
  </si>
  <si>
    <t>Vendime gjyqesore per PAK te ekzekutuara</t>
  </si>
  <si>
    <t>91307AM</t>
  </si>
  <si>
    <t>Persona me aftesi te kufizuara qe perfitojne sherbime te perkujdesit</t>
  </si>
  <si>
    <t>91307AN</t>
  </si>
  <si>
    <t xml:space="preserve">Mbrojtje e veçantë nga shteti, për gratë e papuna, me tre apo më shumë </t>
  </si>
  <si>
    <t>18BC008</t>
  </si>
  <si>
    <t xml:space="preserve">Projekt preventiv zbatimi per godinen nr. 1 dhe godinen nr. 3 njesia </t>
  </si>
  <si>
    <t>18BC009</t>
  </si>
  <si>
    <t>Rikonstruksion i godines shtepia e femijes "Zyber Hallulli" Tirane</t>
  </si>
  <si>
    <t>18BC010</t>
  </si>
  <si>
    <t xml:space="preserve">Supervizion + kolaudim rikonstruksion i godines shtepia e femijes "Zyber </t>
  </si>
  <si>
    <t>18BC011</t>
  </si>
  <si>
    <t>Nderhyrje ne shtepine e te moshuarve Libohove</t>
  </si>
  <si>
    <t>18BC012</t>
  </si>
  <si>
    <t>Nderhyrje ne Qendrën Polivalente Polican</t>
  </si>
  <si>
    <t>18BC205</t>
  </si>
  <si>
    <t>TVSH e asistences teknike per projektin "Perfshirja sociale" IPA II</t>
  </si>
  <si>
    <t>18CC006</t>
  </si>
  <si>
    <t>TVSH per rikonstruksion te Qendres Sociale ne Linze</t>
  </si>
  <si>
    <t>19AB001</t>
  </si>
  <si>
    <t>Pajisje per inst e perkujdesit social te blera</t>
  </si>
  <si>
    <t>18BC207</t>
  </si>
  <si>
    <t xml:space="preserve">Projekti IPA per mbeshtjetje per te permiresuar organizimin dhe qeverisjen e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</si>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</sst>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"/>
  </numFmts>
  <fonts count="17">
    <font>
      <sz val="11"/>
      <color theme="1"/>
      <name val="Aptos Narrow"/>
      <family val="2"/>
      <scheme val="minor"/>
    </font>
    <font>
      <sz val="7"/>
      <name val="Arial"/>
      <family val="2"/>
    </font>
    <font>
      <b/>
      <sz val="7"/>
      <name val="Arial"/>
      <family val="2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9"/>
      <color rgb="FF000000"/>
      <name val="SansSerif"/>
      <family val="2"/>
    </font>
    <font>
      <b/>
      <sz val="7"/>
      <color rgb="FFC00000"/>
      <name val="Arial"/>
      <family val="2"/>
    </font>
    <font>
      <b/>
      <sz val="8"/>
      <color rgb="FF080808"/>
      <name val="Arial"/>
      <family val="2"/>
    </font>
    <font>
      <sz val="9"/>
      <color rgb="FF080808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b/>
      <sz val="9"/>
      <color rgb="FFC00000"/>
      <name val="Arial"/>
      <family val="2"/>
    </font>
    <font>
      <sz val="8"/>
      <color rgb="FF080808"/>
      <name val="Arial"/>
      <family val="2"/>
    </font>
    <font>
      <b/>
      <sz val="7"/>
      <color rgb="FF0070C0"/>
      <name val="Arial"/>
      <family val="2"/>
    </font>
    <font>
      <sz val="11"/>
      <name val="Aptos Narrow"/>
      <family val="2"/>
      <scheme val="minor"/>
    </font>
    <font>
      <b/>
      <sz val="11"/>
      <color rgb="FFC00000"/>
      <name val="Arial"/>
      <family val="2"/>
    </font>
    <font>
      <b/>
      <sz val="9"/>
      <color rgb="FFC00000"/>
      <name val="Sans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EBF1DE"/>
      </patternFill>
    </fill>
    <fill>
      <patternFill patternType="solid">
        <fgColor rgb="FFFFFFFF"/>
      </patternFill>
    </fill>
  </fills>
  <borders count="38">
    <border>
      <left/>
      <right/>
      <top/>
      <bottom/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hair">
        <color rgb="FF050505"/>
      </left>
      <right style="thin">
        <color rgb="FF050505"/>
      </right>
      <top style="hair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50505"/>
      </left>
      <right/>
      <top style="thin">
        <color rgb="FF050505"/>
      </top>
      <bottom style="thin">
        <color rgb="FF050505"/>
      </bottom>
      <diagonal/>
    </border>
    <border>
      <left style="thin">
        <color rgb="FF050505"/>
      </left>
      <right/>
      <top style="thin">
        <color rgb="FF050505"/>
      </top>
      <bottom style="hair">
        <color rgb="FF050505"/>
      </bottom>
      <diagonal/>
    </border>
    <border>
      <left/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double">
        <color rgb="FF050505"/>
      </left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double">
        <color rgb="FF050505"/>
      </left>
      <right/>
      <top style="double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 style="thin">
        <color rgb="FF050505"/>
      </bottom>
      <diagonal/>
    </border>
    <border>
      <left/>
      <right/>
      <top style="thin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50505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hair">
        <color rgb="FF050505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/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/>
      <right/>
      <top style="double">
        <color rgb="FF000000"/>
      </top>
      <bottom/>
      <diagonal/>
    </border>
    <border>
      <left/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/>
      <diagonal/>
    </border>
  </borders>
  <cellStyleXfs count="4">
    <xf numFmtId="0" fontId="0" fillId="0" borderId="0"/>
    <xf numFmtId="0" fontId="3" fillId="0" borderId="0"/>
    <xf numFmtId="0" fontId="4" fillId="0" borderId="0"/>
    <xf numFmtId="9" fontId="3" fillId="0" borderId="0" applyFont="0" applyFill="0" applyBorder="0" applyAlignment="0" applyProtection="0"/>
  </cellStyleXfs>
  <cellXfs count="113">
    <xf numFmtId="0" fontId="0" fillId="0" borderId="0" xfId="0"/>
    <xf numFmtId="0" fontId="3" fillId="0" borderId="0" xfId="1" applyAlignment="1" applyProtection="1">
      <alignment wrapText="1"/>
      <protection locked="0"/>
    </xf>
    <xf numFmtId="0" fontId="3" fillId="0" borderId="0" xfId="1"/>
    <xf numFmtId="0" fontId="5" fillId="0" borderId="0" xfId="1" applyFont="1" applyAlignment="1">
      <alignment horizontal="left" vertical="top"/>
    </xf>
    <xf numFmtId="0" fontId="11" fillId="2" borderId="23" xfId="1" applyFont="1" applyFill="1" applyBorder="1" applyAlignment="1">
      <alignment horizontal="left" vertical="center"/>
    </xf>
    <xf numFmtId="0" fontId="6" fillId="2" borderId="24" xfId="1" applyFont="1" applyFill="1" applyBorder="1" applyAlignment="1">
      <alignment horizontal="right" vertical="center"/>
    </xf>
    <xf numFmtId="164" fontId="6" fillId="2" borderId="25" xfId="1" applyNumberFormat="1" applyFont="1" applyFill="1" applyBorder="1" applyAlignment="1">
      <alignment horizontal="left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9" fillId="3" borderId="22" xfId="1" applyFont="1" applyFill="1" applyBorder="1" applyAlignment="1">
      <alignment horizontal="center" vertical="center"/>
    </xf>
    <xf numFmtId="0" fontId="9" fillId="3" borderId="19" xfId="1" applyFont="1" applyFill="1" applyBorder="1" applyAlignment="1">
      <alignment horizontal="left" vertical="center"/>
    </xf>
    <xf numFmtId="4" fontId="9" fillId="3" borderId="19" xfId="1" applyNumberFormat="1" applyFont="1" applyFill="1" applyBorder="1" applyAlignment="1">
      <alignment horizontal="right" vertical="center"/>
    </xf>
    <xf numFmtId="3" fontId="9" fillId="3" borderId="19" xfId="1" applyNumberFormat="1" applyFont="1" applyFill="1" applyBorder="1" applyAlignment="1">
      <alignment horizontal="right" vertical="center"/>
    </xf>
    <xf numFmtId="3" fontId="9" fillId="3" borderId="20" xfId="1" applyNumberFormat="1" applyFont="1" applyFill="1" applyBorder="1" applyAlignment="1">
      <alignment horizontal="right" vertical="center"/>
    </xf>
    <xf numFmtId="0" fontId="10" fillId="3" borderId="22" xfId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left" vertical="center"/>
    </xf>
    <xf numFmtId="4" fontId="10" fillId="3" borderId="19" xfId="1" applyNumberFormat="1" applyFont="1" applyFill="1" applyBorder="1" applyAlignment="1">
      <alignment horizontal="right" vertical="center"/>
    </xf>
    <xf numFmtId="3" fontId="10" fillId="3" borderId="19" xfId="1" applyNumberFormat="1" applyFont="1" applyFill="1" applyBorder="1" applyAlignment="1">
      <alignment horizontal="right" vertical="center"/>
    </xf>
    <xf numFmtId="3" fontId="10" fillId="3" borderId="20" xfId="1" applyNumberFormat="1" applyFont="1" applyFill="1" applyBorder="1" applyAlignment="1">
      <alignment horizontal="right" vertical="center"/>
    </xf>
    <xf numFmtId="0" fontId="6" fillId="3" borderId="22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left" vertical="center"/>
    </xf>
    <xf numFmtId="4" fontId="6" fillId="3" borderId="19" xfId="1" applyNumberFormat="1" applyFont="1" applyFill="1" applyBorder="1" applyAlignment="1">
      <alignment horizontal="right" vertical="center"/>
    </xf>
    <xf numFmtId="3" fontId="6" fillId="3" borderId="19" xfId="1" applyNumberFormat="1" applyFont="1" applyFill="1" applyBorder="1" applyAlignment="1">
      <alignment horizontal="right" vertical="center"/>
    </xf>
    <xf numFmtId="3" fontId="6" fillId="3" borderId="20" xfId="1" applyNumberFormat="1" applyFont="1" applyFill="1" applyBorder="1" applyAlignment="1">
      <alignment horizontal="right" vertical="center"/>
    </xf>
    <xf numFmtId="0" fontId="7" fillId="0" borderId="1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6" fillId="3" borderId="19" xfId="1" applyFont="1" applyFill="1" applyBorder="1" applyAlignment="1">
      <alignment horizontal="left" vertical="center" wrapText="1"/>
    </xf>
    <xf numFmtId="0" fontId="9" fillId="3" borderId="19" xfId="1" applyFont="1" applyFill="1" applyBorder="1" applyAlignment="1">
      <alignment horizontal="left" vertical="center" wrapText="1"/>
    </xf>
    <xf numFmtId="0" fontId="10" fillId="3" borderId="19" xfId="1" applyFont="1" applyFill="1" applyBorder="1" applyAlignment="1">
      <alignment horizontal="left" vertical="center" wrapText="1"/>
    </xf>
    <xf numFmtId="0" fontId="13" fillId="3" borderId="19" xfId="1" applyFont="1" applyFill="1" applyBorder="1" applyAlignment="1">
      <alignment horizontal="left" vertical="center" wrapText="1"/>
    </xf>
    <xf numFmtId="3" fontId="13" fillId="3" borderId="19" xfId="1" applyNumberFormat="1" applyFont="1" applyFill="1" applyBorder="1" applyAlignment="1">
      <alignment horizontal="right" vertical="center"/>
    </xf>
    <xf numFmtId="3" fontId="13" fillId="3" borderId="20" xfId="1" applyNumberFormat="1" applyFont="1" applyFill="1" applyBorder="1" applyAlignment="1">
      <alignment horizontal="right" vertical="center"/>
    </xf>
    <xf numFmtId="0" fontId="9" fillId="0" borderId="19" xfId="1" applyFont="1" applyBorder="1" applyAlignment="1">
      <alignment horizontal="left" vertical="center" wrapText="1"/>
    </xf>
    <xf numFmtId="0" fontId="14" fillId="0" borderId="0" xfId="1" applyFont="1" applyAlignment="1" applyProtection="1">
      <alignment wrapText="1"/>
      <protection locked="0"/>
    </xf>
    <xf numFmtId="0" fontId="14" fillId="0" borderId="0" xfId="1" applyFont="1"/>
    <xf numFmtId="0" fontId="1" fillId="3" borderId="22" xfId="1" applyFont="1" applyFill="1" applyBorder="1" applyAlignment="1">
      <alignment horizontal="center" vertical="center"/>
    </xf>
    <xf numFmtId="0" fontId="1" fillId="3" borderId="19" xfId="1" applyFont="1" applyFill="1" applyBorder="1" applyAlignment="1">
      <alignment horizontal="left" vertical="center"/>
    </xf>
    <xf numFmtId="4" fontId="1" fillId="3" borderId="19" xfId="1" applyNumberFormat="1" applyFont="1" applyFill="1" applyBorder="1" applyAlignment="1">
      <alignment horizontal="right" vertical="center"/>
    </xf>
    <xf numFmtId="3" fontId="1" fillId="3" borderId="19" xfId="1" applyNumberFormat="1" applyFont="1" applyFill="1" applyBorder="1" applyAlignment="1">
      <alignment horizontal="right" vertical="center"/>
    </xf>
    <xf numFmtId="3" fontId="1" fillId="3" borderId="20" xfId="1" applyNumberFormat="1" applyFont="1" applyFill="1" applyBorder="1" applyAlignment="1">
      <alignment horizontal="right" vertical="center"/>
    </xf>
    <xf numFmtId="0" fontId="1" fillId="3" borderId="19" xfId="1" applyFont="1" applyFill="1" applyBorder="1" applyAlignment="1">
      <alignment horizontal="left" vertical="center" wrapText="1"/>
    </xf>
    <xf numFmtId="0" fontId="10" fillId="0" borderId="22" xfId="1" applyFont="1" applyBorder="1" applyAlignment="1">
      <alignment horizontal="center" vertical="center"/>
    </xf>
    <xf numFmtId="0" fontId="10" fillId="0" borderId="19" xfId="1" applyFont="1" applyBorder="1" applyAlignment="1">
      <alignment horizontal="left" vertical="center"/>
    </xf>
    <xf numFmtId="4" fontId="10" fillId="0" borderId="19" xfId="1" applyNumberFormat="1" applyFont="1" applyBorder="1" applyAlignment="1">
      <alignment horizontal="right" vertical="center"/>
    </xf>
    <xf numFmtId="3" fontId="10" fillId="0" borderId="19" xfId="1" applyNumberFormat="1" applyFont="1" applyBorder="1" applyAlignment="1">
      <alignment horizontal="right" vertical="center"/>
    </xf>
    <xf numFmtId="3" fontId="10" fillId="0" borderId="20" xfId="1" applyNumberFormat="1" applyFont="1" applyBorder="1" applyAlignment="1">
      <alignment horizontal="right" vertical="center"/>
    </xf>
    <xf numFmtId="3" fontId="9" fillId="0" borderId="19" xfId="1" applyNumberFormat="1" applyFont="1" applyBorder="1" applyAlignment="1">
      <alignment horizontal="right" vertical="center"/>
    </xf>
    <xf numFmtId="3" fontId="1" fillId="0" borderId="19" xfId="1" applyNumberFormat="1" applyFont="1" applyBorder="1" applyAlignment="1">
      <alignment horizontal="right" vertical="center"/>
    </xf>
    <xf numFmtId="3" fontId="1" fillId="0" borderId="20" xfId="1" applyNumberFormat="1" applyFont="1" applyBorder="1" applyAlignment="1">
      <alignment horizontal="right" vertical="center"/>
    </xf>
    <xf numFmtId="0" fontId="6" fillId="0" borderId="22" xfId="1" applyFont="1" applyBorder="1" applyAlignment="1">
      <alignment horizontal="center" vertical="center"/>
    </xf>
    <xf numFmtId="0" fontId="6" fillId="0" borderId="19" xfId="1" applyFont="1" applyBorder="1" applyAlignment="1">
      <alignment horizontal="left" vertical="center"/>
    </xf>
    <xf numFmtId="3" fontId="6" fillId="0" borderId="19" xfId="1" applyNumberFormat="1" applyFont="1" applyBorder="1" applyAlignment="1">
      <alignment horizontal="right" vertical="center"/>
    </xf>
    <xf numFmtId="3" fontId="6" fillId="0" borderId="20" xfId="1" applyNumberFormat="1" applyFont="1" applyBorder="1" applyAlignment="1">
      <alignment horizontal="right" vertical="center"/>
    </xf>
    <xf numFmtId="0" fontId="9" fillId="0" borderId="22" xfId="1" applyFont="1" applyBorder="1" applyAlignment="1">
      <alignment horizontal="center" vertical="center"/>
    </xf>
    <xf numFmtId="0" fontId="6" fillId="0" borderId="19" xfId="1" applyFont="1" applyBorder="1" applyAlignment="1">
      <alignment horizontal="left" vertical="center" wrapText="1"/>
    </xf>
    <xf numFmtId="0" fontId="10" fillId="0" borderId="19" xfId="1" applyFont="1" applyBorder="1" applyAlignment="1">
      <alignment horizontal="left" vertical="center" wrapText="1"/>
    </xf>
    <xf numFmtId="0" fontId="1" fillId="0" borderId="22" xfId="1" applyFont="1" applyBorder="1" applyAlignment="1">
      <alignment horizontal="center" vertical="center"/>
    </xf>
    <xf numFmtId="3" fontId="2" fillId="3" borderId="19" xfId="1" applyNumberFormat="1" applyFont="1" applyFill="1" applyBorder="1" applyAlignment="1">
      <alignment horizontal="right" vertical="center"/>
    </xf>
    <xf numFmtId="3" fontId="2" fillId="3" borderId="20" xfId="1" applyNumberFormat="1" applyFont="1" applyFill="1" applyBorder="1" applyAlignment="1">
      <alignment horizontal="right" vertical="center"/>
    </xf>
    <xf numFmtId="3" fontId="2" fillId="0" borderId="20" xfId="1" applyNumberFormat="1" applyFont="1" applyBorder="1" applyAlignment="1">
      <alignment horizontal="right" vertical="center"/>
    </xf>
    <xf numFmtId="0" fontId="11" fillId="2" borderId="29" xfId="1" applyFont="1" applyFill="1" applyBorder="1" applyAlignment="1">
      <alignment horizontal="center" vertical="center" wrapText="1"/>
    </xf>
    <xf numFmtId="3" fontId="7" fillId="0" borderId="9" xfId="1" applyNumberFormat="1" applyFont="1" applyBorder="1" applyAlignment="1">
      <alignment horizontal="center" vertical="center"/>
    </xf>
    <xf numFmtId="3" fontId="7" fillId="0" borderId="15" xfId="1" applyNumberFormat="1" applyFont="1" applyBorder="1" applyAlignment="1">
      <alignment horizontal="center" vertical="center"/>
    </xf>
    <xf numFmtId="0" fontId="11" fillId="2" borderId="29" xfId="1" applyFont="1" applyFill="1" applyBorder="1" applyAlignment="1">
      <alignment vertical="center" wrapText="1"/>
    </xf>
    <xf numFmtId="4" fontId="9" fillId="3" borderId="20" xfId="1" applyNumberFormat="1" applyFont="1" applyFill="1" applyBorder="1" applyAlignment="1">
      <alignment horizontal="right" vertical="center"/>
    </xf>
    <xf numFmtId="0" fontId="0" fillId="0" borderId="0" xfId="1" applyFont="1"/>
    <xf numFmtId="9" fontId="1" fillId="3" borderId="19" xfId="3" applyFont="1" applyFill="1" applyBorder="1" applyAlignment="1">
      <alignment horizontal="right" vertical="center"/>
    </xf>
    <xf numFmtId="9" fontId="10" fillId="3" borderId="19" xfId="3" applyFont="1" applyFill="1" applyBorder="1" applyAlignment="1">
      <alignment horizontal="right" vertical="center"/>
    </xf>
    <xf numFmtId="9" fontId="6" fillId="3" borderId="19" xfId="3" applyFont="1" applyFill="1" applyBorder="1" applyAlignment="1">
      <alignment horizontal="right" vertical="center"/>
    </xf>
    <xf numFmtId="9" fontId="9" fillId="3" borderId="19" xfId="3" applyFont="1" applyFill="1" applyBorder="1" applyAlignment="1">
      <alignment horizontal="right" vertical="center"/>
    </xf>
    <xf numFmtId="0" fontId="11" fillId="2" borderId="37" xfId="1" applyFont="1" applyFill="1" applyBorder="1" applyAlignment="1">
      <alignment vertical="center" wrapText="1"/>
    </xf>
    <xf numFmtId="0" fontId="11" fillId="2" borderId="31" xfId="1" applyFont="1" applyFill="1" applyBorder="1" applyAlignment="1">
      <alignment vertical="center" wrapText="1"/>
    </xf>
    <xf numFmtId="9" fontId="1" fillId="0" borderId="19" xfId="3" applyFont="1" applyBorder="1" applyAlignment="1">
      <alignment horizontal="right" vertical="center"/>
    </xf>
    <xf numFmtId="9" fontId="10" fillId="0" borderId="19" xfId="3" applyFont="1" applyBorder="1" applyAlignment="1">
      <alignment horizontal="right" vertical="center"/>
    </xf>
    <xf numFmtId="9" fontId="6" fillId="0" borderId="19" xfId="3" applyFont="1" applyBorder="1" applyAlignment="1">
      <alignment horizontal="right" vertical="center"/>
    </xf>
    <xf numFmtId="0" fontId="9" fillId="0" borderId="19" xfId="1" applyFont="1" applyFill="1" applyBorder="1" applyAlignment="1">
      <alignment horizontal="left" vertical="center" wrapText="1"/>
    </xf>
    <xf numFmtId="0" fontId="15" fillId="0" borderId="0" xfId="1" applyFont="1" applyAlignment="1">
      <alignment horizontal="center" vertical="top"/>
    </xf>
    <xf numFmtId="0" fontId="16" fillId="0" borderId="0" xfId="1" applyFont="1" applyAlignment="1">
      <alignment horizontal="left" vertical="center"/>
    </xf>
    <xf numFmtId="0" fontId="16" fillId="0" borderId="0" xfId="1" applyFont="1" applyAlignment="1">
      <alignment horizontal="right" vertical="center"/>
    </xf>
    <xf numFmtId="0" fontId="11" fillId="2" borderId="27" xfId="1" applyFont="1" applyFill="1" applyBorder="1" applyAlignment="1">
      <alignment horizontal="left" vertical="center"/>
    </xf>
    <xf numFmtId="0" fontId="11" fillId="2" borderId="28" xfId="1" applyFont="1" applyFill="1" applyBorder="1" applyAlignment="1">
      <alignment horizontal="center" vertical="center"/>
    </xf>
    <xf numFmtId="0" fontId="11" fillId="2" borderId="28" xfId="1" applyFont="1" applyFill="1" applyBorder="1" applyAlignment="1">
      <alignment horizontal="left" vertical="center"/>
    </xf>
    <xf numFmtId="0" fontId="11" fillId="2" borderId="34" xfId="1" applyFont="1" applyFill="1" applyBorder="1" applyAlignment="1">
      <alignment horizontal="center" vertical="center"/>
    </xf>
    <xf numFmtId="0" fontId="5" fillId="0" borderId="35" xfId="1" applyFont="1" applyBorder="1" applyAlignment="1">
      <alignment horizontal="left" vertical="top"/>
    </xf>
    <xf numFmtId="0" fontId="11" fillId="2" borderId="29" xfId="1" applyFont="1" applyFill="1" applyBorder="1" applyAlignment="1">
      <alignment horizontal="center" vertical="center"/>
    </xf>
    <xf numFmtId="0" fontId="11" fillId="2" borderId="29" xfId="1" applyFont="1" applyFill="1" applyBorder="1" applyAlignment="1">
      <alignment horizontal="left" vertical="center"/>
    </xf>
    <xf numFmtId="0" fontId="11" fillId="2" borderId="36" xfId="1" applyFont="1" applyFill="1" applyBorder="1" applyAlignment="1">
      <alignment horizontal="center" vertical="center"/>
    </xf>
    <xf numFmtId="0" fontId="15" fillId="2" borderId="30" xfId="1" applyFont="1" applyFill="1" applyBorder="1" applyAlignment="1">
      <alignment horizontal="center" vertical="center"/>
    </xf>
    <xf numFmtId="0" fontId="11" fillId="2" borderId="20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 wrapText="1"/>
    </xf>
    <xf numFmtId="0" fontId="6" fillId="2" borderId="20" xfId="1" applyFont="1" applyFill="1" applyBorder="1" applyAlignment="1">
      <alignment horizontal="center" vertical="center" wrapText="1"/>
    </xf>
    <xf numFmtId="0" fontId="11" fillId="2" borderId="37" xfId="1" applyFont="1" applyFill="1" applyBorder="1" applyAlignment="1">
      <alignment horizontal="center" vertical="center" wrapText="1"/>
    </xf>
    <xf numFmtId="0" fontId="11" fillId="2" borderId="31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top"/>
    </xf>
  </cellXfs>
  <cellStyles count="4">
    <cellStyle name="Normal" xfId="0" builtinId="0"/>
    <cellStyle name="Normal 2" xfId="1"/>
    <cellStyle name="Normal 3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58"/>
  <sheetViews>
    <sheetView zoomScale="90" zoomScaleNormal="90"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C44" sqref="C44"/>
    </sheetView>
  </sheetViews>
  <sheetFormatPr defaultColWidth="9.125" defaultRowHeight="14.25"/>
  <cols>
    <col min="1" max="1" width="15" style="2" customWidth="1"/>
    <col min="2" max="2" width="48.375" style="2" customWidth="1"/>
    <col min="3" max="3" width="16.25" style="2" customWidth="1"/>
    <col min="4" max="4" width="12.75" style="2" customWidth="1"/>
    <col min="5" max="5" width="16.25" style="2" customWidth="1"/>
    <col min="6" max="6" width="11.125" style="2" customWidth="1"/>
    <col min="7" max="7" width="16.25" style="2" customWidth="1"/>
    <col min="8" max="8" width="11.125" style="2" customWidth="1"/>
    <col min="9" max="9" width="15.875" style="2" customWidth="1"/>
    <col min="10" max="10" width="16.25" style="2" customWidth="1"/>
    <col min="11" max="11" width="11.125" style="2" customWidth="1"/>
    <col min="12" max="12" width="15" style="2" customWidth="1"/>
    <col min="13" max="13" width="11.75" style="2" customWidth="1"/>
    <col min="14" max="16384" width="9.125" style="2"/>
  </cols>
  <sheetData>
    <row r="1" spans="1:16">
      <c r="A1" s="3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6" ht="15">
      <c r="A2" s="92" t="s">
        <v>56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16">
      <c r="A3" s="93" t="s">
        <v>0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6">
      <c r="A4" s="94" t="s">
        <v>1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</row>
    <row r="5" spans="1:16" ht="15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6" ht="15.75" thickTop="1" thickBot="1">
      <c r="A6" s="95" t="s">
        <v>57</v>
      </c>
      <c r="B6" s="96" t="s">
        <v>58</v>
      </c>
      <c r="C6" s="96"/>
      <c r="D6" s="96"/>
      <c r="E6" s="97" t="s">
        <v>2</v>
      </c>
      <c r="F6" s="97"/>
      <c r="G6" s="98" t="s">
        <v>3</v>
      </c>
      <c r="H6" s="98"/>
      <c r="I6" s="98"/>
      <c r="J6" s="98"/>
      <c r="K6" s="98"/>
      <c r="L6" s="98"/>
      <c r="M6" s="98"/>
    </row>
    <row r="7" spans="1:16" ht="15" thickTop="1">
      <c r="A7" s="95"/>
      <c r="B7" s="96"/>
      <c r="C7" s="96"/>
      <c r="D7" s="96"/>
      <c r="E7" s="97"/>
      <c r="F7" s="97"/>
      <c r="G7" s="98"/>
      <c r="H7" s="98"/>
      <c r="I7" s="98"/>
      <c r="J7" s="98"/>
      <c r="K7" s="98"/>
      <c r="L7" s="98"/>
      <c r="M7" s="98"/>
    </row>
    <row r="8" spans="1:16">
      <c r="A8" s="4" t="s">
        <v>59</v>
      </c>
      <c r="B8" s="100" t="s">
        <v>25</v>
      </c>
      <c r="C8" s="100"/>
      <c r="D8" s="100"/>
      <c r="E8" s="101" t="s">
        <v>60</v>
      </c>
      <c r="F8" s="101"/>
      <c r="G8" s="102" t="s">
        <v>24</v>
      </c>
      <c r="H8" s="102"/>
      <c r="I8" s="102"/>
      <c r="J8" s="102"/>
      <c r="K8" s="102"/>
      <c r="L8" s="102"/>
      <c r="M8" s="102"/>
    </row>
    <row r="9" spans="1:16" ht="15" thickBot="1">
      <c r="A9" s="103" t="s">
        <v>4</v>
      </c>
      <c r="B9" s="103"/>
      <c r="C9" s="104" t="s">
        <v>61</v>
      </c>
      <c r="D9" s="104"/>
      <c r="E9" s="104"/>
      <c r="F9" s="104"/>
      <c r="G9" s="104"/>
      <c r="H9" s="104"/>
      <c r="I9" s="104"/>
      <c r="J9" s="104"/>
      <c r="K9" s="104"/>
      <c r="L9" s="104"/>
      <c r="M9" s="104"/>
    </row>
    <row r="10" spans="1:16" ht="15.75" thickTop="1" thickBot="1">
      <c r="A10" s="103"/>
      <c r="B10" s="103"/>
      <c r="C10" s="5" t="s">
        <v>62</v>
      </c>
      <c r="D10" s="6">
        <v>2024</v>
      </c>
      <c r="E10" s="105" t="s">
        <v>5</v>
      </c>
      <c r="F10" s="105"/>
      <c r="G10" s="105" t="s">
        <v>5</v>
      </c>
      <c r="H10" s="105"/>
      <c r="I10" s="7" t="s">
        <v>5</v>
      </c>
      <c r="J10" s="105" t="s">
        <v>5</v>
      </c>
      <c r="K10" s="105"/>
      <c r="L10" s="108" t="s">
        <v>63</v>
      </c>
      <c r="M10" s="109" t="s">
        <v>6</v>
      </c>
    </row>
    <row r="11" spans="1:16" ht="28.5" thickTop="1" thickBot="1">
      <c r="A11" s="103"/>
      <c r="B11" s="103"/>
      <c r="C11" s="8" t="s">
        <v>64</v>
      </c>
      <c r="D11" s="9" t="s">
        <v>7</v>
      </c>
      <c r="E11" s="10" t="s">
        <v>8</v>
      </c>
      <c r="F11" s="11" t="s">
        <v>7</v>
      </c>
      <c r="G11" s="10" t="s">
        <v>9</v>
      </c>
      <c r="H11" s="11" t="s">
        <v>7</v>
      </c>
      <c r="I11" s="12" t="s">
        <v>65</v>
      </c>
      <c r="J11" s="10" t="s">
        <v>10</v>
      </c>
      <c r="K11" s="11" t="s">
        <v>7</v>
      </c>
      <c r="L11" s="108"/>
      <c r="M11" s="109"/>
    </row>
    <row r="12" spans="1:16" ht="15.75" thickTop="1" thickBot="1">
      <c r="A12" s="103"/>
      <c r="B12" s="103"/>
      <c r="C12" s="13" t="s">
        <v>11</v>
      </c>
      <c r="D12" s="13" t="s">
        <v>12</v>
      </c>
      <c r="E12" s="13" t="s">
        <v>13</v>
      </c>
      <c r="F12" s="13" t="s">
        <v>14</v>
      </c>
      <c r="G12" s="13" t="s">
        <v>15</v>
      </c>
      <c r="H12" s="13" t="s">
        <v>16</v>
      </c>
      <c r="I12" s="13" t="s">
        <v>17</v>
      </c>
      <c r="J12" s="13" t="s">
        <v>18</v>
      </c>
      <c r="K12" s="13" t="s">
        <v>19</v>
      </c>
      <c r="L12" s="13" t="s">
        <v>20</v>
      </c>
      <c r="M12" s="14" t="s">
        <v>21</v>
      </c>
    </row>
    <row r="13" spans="1:16" ht="15" thickTop="1">
      <c r="A13" s="106" t="s">
        <v>36</v>
      </c>
      <c r="B13" s="106"/>
      <c r="C13" s="15"/>
      <c r="D13" s="16"/>
      <c r="E13" s="15"/>
      <c r="F13" s="16"/>
      <c r="G13" s="15"/>
      <c r="H13" s="16"/>
      <c r="I13" s="17"/>
      <c r="J13" s="15"/>
      <c r="K13" s="16"/>
      <c r="L13" s="15"/>
      <c r="M13" s="18"/>
    </row>
    <row r="14" spans="1:16">
      <c r="A14" s="19" t="s">
        <v>22</v>
      </c>
      <c r="B14" s="20" t="s">
        <v>23</v>
      </c>
      <c r="C14" s="15"/>
      <c r="D14" s="16"/>
      <c r="E14" s="15"/>
      <c r="F14" s="16"/>
      <c r="G14" s="15"/>
      <c r="H14" s="16"/>
      <c r="I14" s="21"/>
      <c r="J14" s="77"/>
      <c r="K14" s="16"/>
      <c r="L14" s="15"/>
      <c r="M14" s="18"/>
    </row>
    <row r="15" spans="1:16" s="50" customFormat="1">
      <c r="A15" s="51" t="s">
        <v>38</v>
      </c>
      <c r="B15" s="52" t="s">
        <v>39</v>
      </c>
      <c r="C15" s="53">
        <v>212549865</v>
      </c>
      <c r="D15" s="82">
        <f>C15/C$30</f>
        <v>0.58538538752901359</v>
      </c>
      <c r="E15" s="54">
        <v>233655000</v>
      </c>
      <c r="F15" s="82">
        <f>E15/E$30</f>
        <v>0.49999679015991422</v>
      </c>
      <c r="G15" s="54">
        <v>241655000</v>
      </c>
      <c r="H15" s="85">
        <f>G15/G$30</f>
        <v>0.5759628378780981</v>
      </c>
      <c r="I15" s="54">
        <f>G15-E15</f>
        <v>8000000</v>
      </c>
      <c r="J15" s="54">
        <v>240732029.24000001</v>
      </c>
      <c r="K15" s="85">
        <f>J15/J$30</f>
        <v>0.58117828491389545</v>
      </c>
      <c r="L15" s="54">
        <f>G15-J15</f>
        <v>922970.75999999046</v>
      </c>
      <c r="M15" s="55">
        <f>100*J15/G15</f>
        <v>99.618062626471627</v>
      </c>
    </row>
    <row r="16" spans="1:16">
      <c r="A16" s="22" t="s">
        <v>40</v>
      </c>
      <c r="B16" s="23" t="s">
        <v>41</v>
      </c>
      <c r="C16" s="24">
        <v>34887112</v>
      </c>
      <c r="D16" s="82">
        <f t="shared" ref="D16:D30" si="0">C16/C$30</f>
        <v>9.6082891315353691E-2</v>
      </c>
      <c r="E16" s="25">
        <v>42025000</v>
      </c>
      <c r="F16" s="82">
        <f t="shared" ref="F16:F30" si="1">E16/E$30</f>
        <v>8.9929019736236737E-2</v>
      </c>
      <c r="G16" s="25">
        <v>41025000</v>
      </c>
      <c r="H16" s="85">
        <f t="shared" ref="H16:H30" si="2">G16/G$30</f>
        <v>9.7779377310417651E-2</v>
      </c>
      <c r="I16" s="54">
        <f t="shared" ref="I16:I21" si="3">G16-E16</f>
        <v>-1000000</v>
      </c>
      <c r="J16" s="25">
        <v>37515347</v>
      </c>
      <c r="K16" s="85">
        <f t="shared" ref="K16:K30" si="4">J16/J$30</f>
        <v>9.0570021347981269E-2</v>
      </c>
      <c r="L16" s="54">
        <f t="shared" ref="L16:L21" si="5">G16-J16</f>
        <v>3509653</v>
      </c>
      <c r="M16" s="55">
        <f t="shared" ref="M16:M25" si="6">100*J16/G16</f>
        <v>91.44508714198659</v>
      </c>
      <c r="P16" s="81" t="s">
        <v>532</v>
      </c>
    </row>
    <row r="17" spans="1:13">
      <c r="A17" s="22" t="s">
        <v>42</v>
      </c>
      <c r="B17" s="23" t="s">
        <v>43</v>
      </c>
      <c r="C17" s="24">
        <v>94368219.599999994</v>
      </c>
      <c r="D17" s="82">
        <f t="shared" si="0"/>
        <v>0.25990031469071528</v>
      </c>
      <c r="E17" s="25">
        <v>149333000</v>
      </c>
      <c r="F17" s="82">
        <f t="shared" si="1"/>
        <v>0.31955669968522166</v>
      </c>
      <c r="G17" s="25">
        <v>109333000</v>
      </c>
      <c r="H17" s="85">
        <f t="shared" si="2"/>
        <v>0.26058531772041177</v>
      </c>
      <c r="I17" s="54">
        <f t="shared" si="3"/>
        <v>-40000000</v>
      </c>
      <c r="J17" s="25">
        <v>108934875.31999999</v>
      </c>
      <c r="K17" s="85">
        <f t="shared" si="4"/>
        <v>0.26299194255812369</v>
      </c>
      <c r="L17" s="54">
        <f t="shared" si="5"/>
        <v>398124.68000000715</v>
      </c>
      <c r="M17" s="55">
        <f t="shared" si="6"/>
        <v>99.635860462989214</v>
      </c>
    </row>
    <row r="18" spans="1:13">
      <c r="A18" s="22" t="s">
        <v>44</v>
      </c>
      <c r="B18" s="23" t="s">
        <v>45</v>
      </c>
      <c r="C18" s="24">
        <v>0</v>
      </c>
      <c r="D18" s="82">
        <f t="shared" si="0"/>
        <v>0</v>
      </c>
      <c r="E18" s="25">
        <v>0</v>
      </c>
      <c r="F18" s="82">
        <f t="shared" si="1"/>
        <v>0</v>
      </c>
      <c r="G18" s="25">
        <v>0</v>
      </c>
      <c r="H18" s="85">
        <f t="shared" si="2"/>
        <v>0</v>
      </c>
      <c r="I18" s="54">
        <f t="shared" si="3"/>
        <v>0</v>
      </c>
      <c r="J18" s="25">
        <v>0</v>
      </c>
      <c r="K18" s="85">
        <f t="shared" si="4"/>
        <v>0</v>
      </c>
      <c r="L18" s="54">
        <f t="shared" si="5"/>
        <v>0</v>
      </c>
      <c r="M18" s="55">
        <v>0</v>
      </c>
    </row>
    <row r="19" spans="1:13">
      <c r="A19" s="22" t="s">
        <v>46</v>
      </c>
      <c r="B19" s="23" t="s">
        <v>47</v>
      </c>
      <c r="C19" s="24">
        <v>0</v>
      </c>
      <c r="D19" s="82">
        <f t="shared" si="0"/>
        <v>0</v>
      </c>
      <c r="E19" s="25">
        <v>0</v>
      </c>
      <c r="F19" s="82">
        <f t="shared" si="1"/>
        <v>0</v>
      </c>
      <c r="G19" s="25">
        <v>0</v>
      </c>
      <c r="H19" s="85">
        <f t="shared" si="2"/>
        <v>0</v>
      </c>
      <c r="I19" s="54">
        <f t="shared" si="3"/>
        <v>0</v>
      </c>
      <c r="J19" s="25">
        <v>0</v>
      </c>
      <c r="K19" s="85">
        <f t="shared" si="4"/>
        <v>0</v>
      </c>
      <c r="L19" s="54">
        <f t="shared" si="5"/>
        <v>0</v>
      </c>
      <c r="M19" s="55">
        <v>0</v>
      </c>
    </row>
    <row r="20" spans="1:13">
      <c r="A20" s="22" t="s">
        <v>48</v>
      </c>
      <c r="B20" s="23" t="s">
        <v>49</v>
      </c>
      <c r="C20" s="24">
        <v>4887379</v>
      </c>
      <c r="D20" s="82">
        <f t="shared" si="0"/>
        <v>1.3460371992784671E-2</v>
      </c>
      <c r="E20" s="25">
        <v>20000000</v>
      </c>
      <c r="F20" s="82">
        <f t="shared" si="1"/>
        <v>4.2797867810225695E-2</v>
      </c>
      <c r="G20" s="25">
        <v>6940000</v>
      </c>
      <c r="H20" s="85">
        <f t="shared" si="2"/>
        <v>1.6540862365247981E-2</v>
      </c>
      <c r="I20" s="54">
        <f t="shared" si="3"/>
        <v>-13060000</v>
      </c>
      <c r="J20" s="25">
        <v>6882500</v>
      </c>
      <c r="K20" s="85">
        <f t="shared" si="4"/>
        <v>1.6615817839229399E-2</v>
      </c>
      <c r="L20" s="54">
        <f t="shared" si="5"/>
        <v>57500</v>
      </c>
      <c r="M20" s="55">
        <f t="shared" si="6"/>
        <v>99.171469740634009</v>
      </c>
    </row>
    <row r="21" spans="1:13">
      <c r="A21" s="22" t="s">
        <v>50</v>
      </c>
      <c r="B21" s="23" t="s">
        <v>51</v>
      </c>
      <c r="C21" s="24">
        <v>2218173</v>
      </c>
      <c r="D21" s="82">
        <f t="shared" si="0"/>
        <v>6.1090890893362587E-3</v>
      </c>
      <c r="E21" s="25">
        <v>0</v>
      </c>
      <c r="F21" s="82">
        <f t="shared" si="1"/>
        <v>0</v>
      </c>
      <c r="G21" s="25">
        <v>2000000</v>
      </c>
      <c r="H21" s="85">
        <f t="shared" si="2"/>
        <v>4.7668191254316948E-3</v>
      </c>
      <c r="I21" s="54">
        <f t="shared" si="3"/>
        <v>2000000</v>
      </c>
      <c r="J21" s="25">
        <v>1988316.41</v>
      </c>
      <c r="K21" s="85">
        <f t="shared" si="4"/>
        <v>4.8002184199506795E-3</v>
      </c>
      <c r="L21" s="54">
        <f t="shared" si="5"/>
        <v>11683.590000000084</v>
      </c>
      <c r="M21" s="55">
        <f t="shared" si="6"/>
        <v>99.415820499999995</v>
      </c>
    </row>
    <row r="22" spans="1:13">
      <c r="A22" s="27"/>
      <c r="B22" s="28" t="s">
        <v>66</v>
      </c>
      <c r="C22" s="30">
        <v>348910748.60000002</v>
      </c>
      <c r="D22" s="83">
        <f t="shared" si="0"/>
        <v>0.96093805461720361</v>
      </c>
      <c r="E22" s="30">
        <v>445013000</v>
      </c>
      <c r="F22" s="83">
        <f t="shared" si="1"/>
        <v>0.95228037739159832</v>
      </c>
      <c r="G22" s="30">
        <f>SUM(G15:G21)</f>
        <v>400953000</v>
      </c>
      <c r="H22" s="83">
        <f t="shared" si="2"/>
        <v>0.95563521439960719</v>
      </c>
      <c r="I22" s="30">
        <f>SUM(I15:I21)</f>
        <v>-44060000</v>
      </c>
      <c r="J22" s="30">
        <f>SUM(J15:J21)</f>
        <v>396053067.97000003</v>
      </c>
      <c r="K22" s="83">
        <f t="shared" si="4"/>
        <v>0.95615628507918049</v>
      </c>
      <c r="L22" s="30">
        <f>SUM(L15:L21)</f>
        <v>4899932.0299999975</v>
      </c>
      <c r="M22" s="74">
        <f t="shared" si="6"/>
        <v>98.777928577663715</v>
      </c>
    </row>
    <row r="23" spans="1:13">
      <c r="A23" s="22" t="s">
        <v>52</v>
      </c>
      <c r="B23" s="23" t="s">
        <v>53</v>
      </c>
      <c r="C23" s="24">
        <v>0</v>
      </c>
      <c r="D23" s="82">
        <f t="shared" si="0"/>
        <v>0</v>
      </c>
      <c r="E23" s="25">
        <v>1200000</v>
      </c>
      <c r="F23" s="82">
        <f t="shared" si="1"/>
        <v>2.5678720686135416E-3</v>
      </c>
      <c r="G23" s="25">
        <v>960</v>
      </c>
      <c r="H23" s="85">
        <f t="shared" si="2"/>
        <v>2.2880731802072138E-6</v>
      </c>
      <c r="I23" s="54">
        <f>G23-E23</f>
        <v>-1199040</v>
      </c>
      <c r="J23" s="25">
        <v>0</v>
      </c>
      <c r="K23" s="85">
        <f t="shared" si="4"/>
        <v>0</v>
      </c>
      <c r="L23" s="54">
        <f>G23-J23</f>
        <v>960</v>
      </c>
      <c r="M23" s="55">
        <f t="shared" si="6"/>
        <v>0</v>
      </c>
    </row>
    <row r="24" spans="1:13">
      <c r="A24" s="22" t="s">
        <v>54</v>
      </c>
      <c r="B24" s="23" t="s">
        <v>55</v>
      </c>
      <c r="C24" s="24">
        <v>14183154.199999999</v>
      </c>
      <c r="D24" s="82">
        <f t="shared" si="0"/>
        <v>3.9061945382796441E-2</v>
      </c>
      <c r="E24" s="25">
        <v>21100000</v>
      </c>
      <c r="F24" s="82">
        <f t="shared" si="1"/>
        <v>4.5151750539788107E-2</v>
      </c>
      <c r="G24" s="25">
        <v>18613040</v>
      </c>
      <c r="H24" s="85">
        <f t="shared" si="2"/>
        <v>4.436249752721258E-2</v>
      </c>
      <c r="I24" s="54">
        <f>G24-E24</f>
        <v>-2486960</v>
      </c>
      <c r="J24" s="25">
        <v>18160669</v>
      </c>
      <c r="K24" s="85">
        <f t="shared" si="4"/>
        <v>4.3843714920819517E-2</v>
      </c>
      <c r="L24" s="54">
        <f>G24-J24</f>
        <v>452371</v>
      </c>
      <c r="M24" s="55">
        <f t="shared" si="6"/>
        <v>97.569601741574729</v>
      </c>
    </row>
    <row r="25" spans="1:13">
      <c r="A25" s="27"/>
      <c r="B25" s="28" t="s">
        <v>67</v>
      </c>
      <c r="C25" s="29">
        <v>14183154.199999999</v>
      </c>
      <c r="D25" s="83">
        <f t="shared" si="0"/>
        <v>3.9061945382796441E-2</v>
      </c>
      <c r="E25" s="30">
        <v>22300000</v>
      </c>
      <c r="F25" s="83">
        <f t="shared" si="1"/>
        <v>4.7719622608401652E-2</v>
      </c>
      <c r="G25" s="30">
        <f>SUM(G23:G24)</f>
        <v>18614000</v>
      </c>
      <c r="H25" s="83">
        <f t="shared" si="2"/>
        <v>4.4364785600392788E-2</v>
      </c>
      <c r="I25" s="30">
        <f>SUM(I23:I24)</f>
        <v>-3686000</v>
      </c>
      <c r="J25" s="30">
        <f>SUM(J23:J24)</f>
        <v>18160669</v>
      </c>
      <c r="K25" s="83">
        <f t="shared" si="4"/>
        <v>4.3843714920819517E-2</v>
      </c>
      <c r="L25" s="30">
        <f>SUM(L23:L24)</f>
        <v>453331</v>
      </c>
      <c r="M25" s="74">
        <f t="shared" si="6"/>
        <v>97.564569678736433</v>
      </c>
    </row>
    <row r="26" spans="1:13">
      <c r="A26" s="22" t="s">
        <v>52</v>
      </c>
      <c r="B26" s="23" t="s">
        <v>53</v>
      </c>
      <c r="C26" s="24">
        <v>0</v>
      </c>
      <c r="D26" s="82">
        <f t="shared" si="0"/>
        <v>0</v>
      </c>
      <c r="E26" s="25">
        <v>0</v>
      </c>
      <c r="F26" s="82">
        <f t="shared" si="1"/>
        <v>0</v>
      </c>
      <c r="G26" s="25">
        <v>0</v>
      </c>
      <c r="H26" s="85">
        <f t="shared" si="2"/>
        <v>0</v>
      </c>
      <c r="I26" s="54">
        <f>G26-E26</f>
        <v>0</v>
      </c>
      <c r="J26" s="25">
        <v>0</v>
      </c>
      <c r="K26" s="85">
        <f t="shared" si="4"/>
        <v>0</v>
      </c>
      <c r="L26" s="54">
        <f>G26-J26</f>
        <v>0</v>
      </c>
      <c r="M26" s="55">
        <v>0</v>
      </c>
    </row>
    <row r="27" spans="1:13">
      <c r="A27" s="22" t="s">
        <v>54</v>
      </c>
      <c r="B27" s="23" t="s">
        <v>55</v>
      </c>
      <c r="C27" s="24">
        <v>0</v>
      </c>
      <c r="D27" s="82">
        <f t="shared" si="0"/>
        <v>0</v>
      </c>
      <c r="E27" s="25">
        <v>0</v>
      </c>
      <c r="F27" s="82">
        <f t="shared" si="1"/>
        <v>0</v>
      </c>
      <c r="G27" s="25">
        <v>0</v>
      </c>
      <c r="H27" s="85">
        <f t="shared" si="2"/>
        <v>0</v>
      </c>
      <c r="I27" s="54">
        <f>G27-E27</f>
        <v>0</v>
      </c>
      <c r="J27" s="25">
        <v>0</v>
      </c>
      <c r="K27" s="85">
        <f t="shared" si="4"/>
        <v>0</v>
      </c>
      <c r="L27" s="54">
        <f>G27-J27</f>
        <v>0</v>
      </c>
      <c r="M27" s="55">
        <v>0</v>
      </c>
    </row>
    <row r="28" spans="1:13">
      <c r="A28" s="27"/>
      <c r="B28" s="28" t="s">
        <v>68</v>
      </c>
      <c r="C28" s="29">
        <v>0</v>
      </c>
      <c r="D28" s="83">
        <f t="shared" si="0"/>
        <v>0</v>
      </c>
      <c r="E28" s="30">
        <v>0</v>
      </c>
      <c r="F28" s="83">
        <f t="shared" si="1"/>
        <v>0</v>
      </c>
      <c r="G28" s="30">
        <f>SUM(G26:G27)</f>
        <v>0</v>
      </c>
      <c r="H28" s="85">
        <f t="shared" si="2"/>
        <v>0</v>
      </c>
      <c r="I28" s="30">
        <f>SUM(I26:I27)</f>
        <v>0</v>
      </c>
      <c r="J28" s="30">
        <f>SUM(J26:J27)</f>
        <v>0</v>
      </c>
      <c r="K28" s="85">
        <f t="shared" si="4"/>
        <v>0</v>
      </c>
      <c r="L28" s="30">
        <f>SUM(L26:L27)</f>
        <v>0</v>
      </c>
      <c r="M28" s="55">
        <v>0</v>
      </c>
    </row>
    <row r="29" spans="1:13">
      <c r="A29" s="32"/>
      <c r="B29" s="33" t="s">
        <v>69</v>
      </c>
      <c r="C29" s="34">
        <v>14183154.199999999</v>
      </c>
      <c r="D29" s="84">
        <f t="shared" si="0"/>
        <v>3.9061945382796441E-2</v>
      </c>
      <c r="E29" s="35">
        <v>22300000</v>
      </c>
      <c r="F29" s="84">
        <f t="shared" si="1"/>
        <v>4.7719622608401652E-2</v>
      </c>
      <c r="G29" s="35">
        <f>G25+G28</f>
        <v>18614000</v>
      </c>
      <c r="H29" s="84">
        <f t="shared" si="2"/>
        <v>4.4364785600392788E-2</v>
      </c>
      <c r="I29" s="35">
        <f>I25+I28</f>
        <v>-3686000</v>
      </c>
      <c r="J29" s="35">
        <f>J25+J28</f>
        <v>18160669</v>
      </c>
      <c r="K29" s="84">
        <f t="shared" si="4"/>
        <v>4.3843714920819517E-2</v>
      </c>
      <c r="L29" s="35">
        <f>L25+L28</f>
        <v>453331</v>
      </c>
      <c r="M29" s="36">
        <f>100*J29/G29</f>
        <v>97.564569678736433</v>
      </c>
    </row>
    <row r="30" spans="1:13">
      <c r="A30" s="32"/>
      <c r="B30" s="33" t="s">
        <v>70</v>
      </c>
      <c r="C30" s="34">
        <v>363093902.80000001</v>
      </c>
      <c r="D30" s="84">
        <f t="shared" si="0"/>
        <v>1</v>
      </c>
      <c r="E30" s="34">
        <v>467313000</v>
      </c>
      <c r="F30" s="84">
        <f t="shared" si="1"/>
        <v>1</v>
      </c>
      <c r="G30" s="34">
        <f>G29+G22</f>
        <v>419567000</v>
      </c>
      <c r="H30" s="84">
        <f t="shared" si="2"/>
        <v>1</v>
      </c>
      <c r="I30" s="34">
        <f>I29+I22</f>
        <v>-47746000</v>
      </c>
      <c r="J30" s="35">
        <f>J29+J22</f>
        <v>414213736.97000003</v>
      </c>
      <c r="K30" s="84">
        <f t="shared" si="4"/>
        <v>1</v>
      </c>
      <c r="L30" s="35">
        <f>L29+L22</f>
        <v>5353263.0299999975</v>
      </c>
      <c r="M30" s="36">
        <f>100*J30/G30</f>
        <v>98.724098170256482</v>
      </c>
    </row>
    <row r="31" spans="1:13">
      <c r="A31" s="57"/>
      <c r="B31" s="58" t="s">
        <v>71</v>
      </c>
      <c r="C31" s="59">
        <v>0</v>
      </c>
      <c r="D31" s="60"/>
      <c r="E31" s="60"/>
      <c r="F31" s="60"/>
      <c r="G31" s="60"/>
      <c r="H31" s="60"/>
      <c r="I31" s="60"/>
      <c r="J31" s="60">
        <v>0</v>
      </c>
      <c r="K31" s="60"/>
      <c r="L31" s="60"/>
      <c r="M31" s="61"/>
    </row>
    <row r="32" spans="1:13">
      <c r="A32" s="57"/>
      <c r="B32" s="58" t="s">
        <v>72</v>
      </c>
      <c r="C32" s="59">
        <v>0</v>
      </c>
      <c r="D32" s="60"/>
      <c r="E32" s="60"/>
      <c r="F32" s="60"/>
      <c r="G32" s="60"/>
      <c r="H32" s="60"/>
      <c r="I32" s="60"/>
      <c r="J32" s="60">
        <v>0</v>
      </c>
      <c r="K32" s="60"/>
      <c r="L32" s="60"/>
      <c r="M32" s="61"/>
    </row>
    <row r="33" spans="1:13" ht="15" thickBot="1">
      <c r="A33" s="32"/>
      <c r="B33" s="33" t="s">
        <v>73</v>
      </c>
      <c r="C33" s="34">
        <v>363093902.80000001</v>
      </c>
      <c r="D33" s="35"/>
      <c r="E33" s="35"/>
      <c r="F33" s="35"/>
      <c r="G33" s="34">
        <f>G30+G31+G32</f>
        <v>419567000</v>
      </c>
      <c r="H33" s="35"/>
      <c r="I33" s="35"/>
      <c r="J33" s="35">
        <f>J30+J31+J32</f>
        <v>414213736.97000003</v>
      </c>
      <c r="K33" s="35"/>
      <c r="L33" s="35"/>
      <c r="M33" s="36"/>
    </row>
    <row r="34" spans="1:13" ht="15" thickTop="1">
      <c r="A34" s="107" t="s">
        <v>74</v>
      </c>
      <c r="B34" s="107"/>
      <c r="C34" s="37"/>
      <c r="D34" s="38"/>
      <c r="E34" s="37"/>
      <c r="F34" s="38"/>
      <c r="G34" s="37"/>
      <c r="H34" s="38"/>
      <c r="I34" s="39"/>
      <c r="J34" s="78"/>
      <c r="K34" s="38"/>
      <c r="L34" s="37"/>
      <c r="M34" s="40"/>
    </row>
    <row r="35" spans="1:13">
      <c r="A35" s="41" t="s">
        <v>37</v>
      </c>
      <c r="B35" s="20" t="s">
        <v>23</v>
      </c>
      <c r="C35" s="15"/>
      <c r="D35" s="16"/>
      <c r="E35" s="15"/>
      <c r="F35" s="16"/>
      <c r="G35" s="15"/>
      <c r="H35" s="16"/>
      <c r="I35" s="21"/>
      <c r="J35" s="77"/>
      <c r="K35" s="16"/>
      <c r="L35" s="15"/>
      <c r="M35" s="18"/>
    </row>
    <row r="36" spans="1:13">
      <c r="A36" s="22"/>
      <c r="B36" s="42" t="s">
        <v>75</v>
      </c>
      <c r="C36" s="34">
        <v>348910748.60000002</v>
      </c>
      <c r="D36" s="34">
        <v>96.1</v>
      </c>
      <c r="E36" s="34">
        <v>445013000</v>
      </c>
      <c r="F36" s="34">
        <v>95.2</v>
      </c>
      <c r="G36" s="34">
        <f t="shared" ref="G36:M36" si="7">G38</f>
        <v>400953000</v>
      </c>
      <c r="H36" s="34">
        <f t="shared" si="7"/>
        <v>95.563521439960724</v>
      </c>
      <c r="I36" s="34">
        <f>I38</f>
        <v>-44060000</v>
      </c>
      <c r="J36" s="35">
        <f t="shared" si="7"/>
        <v>396053067.97000003</v>
      </c>
      <c r="K36" s="34">
        <f t="shared" si="7"/>
        <v>95.615628507918046</v>
      </c>
      <c r="L36" s="34">
        <f t="shared" si="7"/>
        <v>4899932.0299999714</v>
      </c>
      <c r="M36" s="36">
        <f t="shared" si="7"/>
        <v>98.777928577663715</v>
      </c>
    </row>
    <row r="37" spans="1:13">
      <c r="A37" s="22" t="s">
        <v>76</v>
      </c>
      <c r="B37" s="43" t="s">
        <v>77</v>
      </c>
      <c r="C37" s="24"/>
      <c r="D37" s="25"/>
      <c r="E37" s="25"/>
      <c r="F37" s="25"/>
      <c r="G37" s="25"/>
      <c r="H37" s="25"/>
      <c r="I37" s="25"/>
      <c r="J37" s="25"/>
      <c r="K37" s="25"/>
      <c r="L37" s="25"/>
      <c r="M37" s="26"/>
    </row>
    <row r="38" spans="1:13" s="50" customFormat="1">
      <c r="A38" s="51" t="s">
        <v>78</v>
      </c>
      <c r="B38" s="56" t="s">
        <v>79</v>
      </c>
      <c r="C38" s="53">
        <v>348910748.60000002</v>
      </c>
      <c r="D38" s="54">
        <v>96.1</v>
      </c>
      <c r="E38" s="54">
        <v>445013000</v>
      </c>
      <c r="F38" s="54">
        <v>95.2</v>
      </c>
      <c r="G38" s="54">
        <v>400953000</v>
      </c>
      <c r="H38" s="54">
        <f>100*G38/$G$56</f>
        <v>95.563521439960724</v>
      </c>
      <c r="I38" s="54">
        <f>G38-E38</f>
        <v>-44060000</v>
      </c>
      <c r="J38" s="54">
        <v>396053067.97000003</v>
      </c>
      <c r="K38" s="54">
        <f>100*J38/$J$56</f>
        <v>95.615628507918046</v>
      </c>
      <c r="L38" s="54">
        <f>G38-J38</f>
        <v>4899932.0299999714</v>
      </c>
      <c r="M38" s="55">
        <f>100*J38/G38</f>
        <v>98.777928577663715</v>
      </c>
    </row>
    <row r="39" spans="1:13">
      <c r="A39" s="22"/>
      <c r="B39" s="42" t="s">
        <v>80</v>
      </c>
      <c r="C39" s="34">
        <v>14183154.199999999</v>
      </c>
      <c r="D39" s="35">
        <v>3.9</v>
      </c>
      <c r="E39" s="35">
        <v>22300000</v>
      </c>
      <c r="F39" s="35">
        <v>4.8</v>
      </c>
      <c r="G39" s="34">
        <f>SUM(G41:G50)</f>
        <v>18614000</v>
      </c>
      <c r="H39" s="35">
        <f>100*G39/$G$56</f>
        <v>4.4364785600392782</v>
      </c>
      <c r="I39" s="35">
        <f>G39-E39</f>
        <v>-3686000</v>
      </c>
      <c r="J39" s="35">
        <f>SUM(J41:J50)</f>
        <v>18160669</v>
      </c>
      <c r="K39" s="35">
        <v>0.3</v>
      </c>
      <c r="L39" s="35">
        <v>21891742</v>
      </c>
      <c r="M39" s="36">
        <f>100*J39/G39</f>
        <v>97.564569678736433</v>
      </c>
    </row>
    <row r="40" spans="1:13">
      <c r="A40" s="22" t="s">
        <v>76</v>
      </c>
      <c r="B40" s="43" t="s">
        <v>77</v>
      </c>
      <c r="C40" s="24"/>
      <c r="D40" s="25"/>
      <c r="E40" s="25"/>
      <c r="F40" s="25"/>
      <c r="G40" s="25"/>
      <c r="H40" s="25"/>
      <c r="I40" s="25"/>
      <c r="J40" s="25"/>
      <c r="K40" s="25"/>
      <c r="L40" s="25"/>
      <c r="M40" s="26"/>
    </row>
    <row r="41" spans="1:13">
      <c r="A41" s="22" t="s">
        <v>81</v>
      </c>
      <c r="B41" s="43" t="s">
        <v>82</v>
      </c>
      <c r="C41" s="24">
        <v>7627500</v>
      </c>
      <c r="D41" s="25">
        <v>2.1</v>
      </c>
      <c r="E41" s="25">
        <v>0</v>
      </c>
      <c r="F41" s="25">
        <v>0</v>
      </c>
      <c r="G41" s="62">
        <v>0</v>
      </c>
      <c r="H41" s="63">
        <f t="shared" ref="H41:H51" si="8">100*G41/$G$56</f>
        <v>0</v>
      </c>
      <c r="I41" s="63">
        <f t="shared" ref="I41:I51" si="9">G41-E41</f>
        <v>0</v>
      </c>
      <c r="J41" s="62">
        <v>0</v>
      </c>
      <c r="K41" s="63">
        <f t="shared" ref="K41:K48" si="10">100*J41/$J$56</f>
        <v>0</v>
      </c>
      <c r="L41" s="63">
        <f t="shared" ref="L41:L51" si="11">G41-J41</f>
        <v>0</v>
      </c>
      <c r="M41" s="64">
        <v>0</v>
      </c>
    </row>
    <row r="42" spans="1:13">
      <c r="A42" s="22" t="s">
        <v>83</v>
      </c>
      <c r="B42" s="43" t="s">
        <v>84</v>
      </c>
      <c r="C42" s="24">
        <v>0</v>
      </c>
      <c r="D42" s="25">
        <v>0</v>
      </c>
      <c r="E42" s="25">
        <v>1200000</v>
      </c>
      <c r="F42" s="25">
        <v>0.3</v>
      </c>
      <c r="G42" s="62">
        <v>1200000</v>
      </c>
      <c r="H42" s="63">
        <f t="shared" si="8"/>
        <v>0.28600914752590173</v>
      </c>
      <c r="I42" s="63">
        <f t="shared" si="9"/>
        <v>0</v>
      </c>
      <c r="J42" s="62">
        <v>1056000</v>
      </c>
      <c r="K42" s="63">
        <f>100*J42/J51</f>
        <v>5.8147637622821051</v>
      </c>
      <c r="L42" s="63">
        <f t="shared" si="11"/>
        <v>144000</v>
      </c>
      <c r="M42" s="64">
        <f>100*J42/G42</f>
        <v>88</v>
      </c>
    </row>
    <row r="43" spans="1:13">
      <c r="A43" s="22" t="s">
        <v>85</v>
      </c>
      <c r="B43" s="43" t="s">
        <v>86</v>
      </c>
      <c r="C43" s="24">
        <v>0</v>
      </c>
      <c r="D43" s="25">
        <v>0</v>
      </c>
      <c r="E43" s="25">
        <v>14900000</v>
      </c>
      <c r="F43" s="25">
        <v>3.2</v>
      </c>
      <c r="G43" s="62">
        <v>12300000</v>
      </c>
      <c r="H43" s="63">
        <f t="shared" si="8"/>
        <v>2.9315937621404924</v>
      </c>
      <c r="I43" s="63">
        <f t="shared" si="9"/>
        <v>-2600000</v>
      </c>
      <c r="J43" s="62">
        <v>12300000</v>
      </c>
      <c r="K43" s="63">
        <f>100*J43/J51</f>
        <v>67.728782458399522</v>
      </c>
      <c r="L43" s="63">
        <f t="shared" si="11"/>
        <v>0</v>
      </c>
      <c r="M43" s="64">
        <f>100*J43/G43</f>
        <v>100</v>
      </c>
    </row>
    <row r="44" spans="1:13">
      <c r="A44" s="22" t="s">
        <v>87</v>
      </c>
      <c r="B44" s="43" t="s">
        <v>88</v>
      </c>
      <c r="C44" s="24">
        <v>0</v>
      </c>
      <c r="D44" s="25">
        <v>0</v>
      </c>
      <c r="E44" s="25">
        <v>0</v>
      </c>
      <c r="F44" s="25">
        <v>0</v>
      </c>
      <c r="G44" s="62">
        <v>0</v>
      </c>
      <c r="H44" s="63">
        <f t="shared" si="8"/>
        <v>0</v>
      </c>
      <c r="I44" s="63">
        <f t="shared" si="9"/>
        <v>0</v>
      </c>
      <c r="J44" s="62">
        <v>0</v>
      </c>
      <c r="K44" s="63">
        <f t="shared" si="10"/>
        <v>0</v>
      </c>
      <c r="L44" s="63">
        <f t="shared" si="11"/>
        <v>0</v>
      </c>
      <c r="M44" s="64">
        <v>0</v>
      </c>
    </row>
    <row r="45" spans="1:13">
      <c r="A45" s="22" t="s">
        <v>89</v>
      </c>
      <c r="B45" s="43" t="s">
        <v>90</v>
      </c>
      <c r="C45" s="24">
        <v>1070937</v>
      </c>
      <c r="D45" s="25">
        <v>0.3</v>
      </c>
      <c r="E45" s="25">
        <v>0</v>
      </c>
      <c r="F45" s="25">
        <v>0</v>
      </c>
      <c r="G45" s="62">
        <v>0</v>
      </c>
      <c r="H45" s="63">
        <f t="shared" si="8"/>
        <v>0</v>
      </c>
      <c r="I45" s="63">
        <f t="shared" si="9"/>
        <v>0</v>
      </c>
      <c r="J45" s="62">
        <v>0</v>
      </c>
      <c r="K45" s="63">
        <f t="shared" si="10"/>
        <v>0</v>
      </c>
      <c r="L45" s="63">
        <f t="shared" si="11"/>
        <v>0</v>
      </c>
      <c r="M45" s="64">
        <v>0</v>
      </c>
    </row>
    <row r="46" spans="1:13">
      <c r="A46" s="22" t="s">
        <v>91</v>
      </c>
      <c r="B46" s="43" t="s">
        <v>92</v>
      </c>
      <c r="C46" s="24">
        <v>34969.199999999997</v>
      </c>
      <c r="D46" s="25">
        <v>0</v>
      </c>
      <c r="E46" s="25">
        <v>0</v>
      </c>
      <c r="F46" s="25">
        <v>0</v>
      </c>
      <c r="G46" s="62">
        <v>0</v>
      </c>
      <c r="H46" s="63">
        <f t="shared" si="8"/>
        <v>0</v>
      </c>
      <c r="I46" s="63">
        <f t="shared" si="9"/>
        <v>0</v>
      </c>
      <c r="J46" s="62">
        <v>0</v>
      </c>
      <c r="K46" s="63">
        <f t="shared" si="10"/>
        <v>0</v>
      </c>
      <c r="L46" s="63">
        <f t="shared" si="11"/>
        <v>0</v>
      </c>
      <c r="M46" s="64">
        <v>0</v>
      </c>
    </row>
    <row r="47" spans="1:13">
      <c r="A47" s="22" t="s">
        <v>93</v>
      </c>
      <c r="B47" s="43" t="s">
        <v>94</v>
      </c>
      <c r="C47" s="24">
        <v>0</v>
      </c>
      <c r="D47" s="25">
        <v>0</v>
      </c>
      <c r="E47" s="25">
        <v>1200000</v>
      </c>
      <c r="F47" s="25">
        <v>0.3</v>
      </c>
      <c r="G47" s="62">
        <v>960</v>
      </c>
      <c r="H47" s="63">
        <f t="shared" si="8"/>
        <v>2.2880731802072136E-4</v>
      </c>
      <c r="I47" s="63">
        <f t="shared" si="9"/>
        <v>-1199040</v>
      </c>
      <c r="J47" s="62">
        <v>0</v>
      </c>
      <c r="K47" s="63">
        <f t="shared" si="10"/>
        <v>0</v>
      </c>
      <c r="L47" s="63">
        <f t="shared" si="11"/>
        <v>960</v>
      </c>
      <c r="M47" s="64">
        <f>100*J47/G47</f>
        <v>0</v>
      </c>
    </row>
    <row r="48" spans="1:13">
      <c r="A48" s="22" t="s">
        <v>95</v>
      </c>
      <c r="B48" s="43" t="s">
        <v>96</v>
      </c>
      <c r="C48" s="24">
        <v>780000</v>
      </c>
      <c r="D48" s="25">
        <v>0.2</v>
      </c>
      <c r="E48" s="25">
        <v>0</v>
      </c>
      <c r="F48" s="25">
        <v>0</v>
      </c>
      <c r="G48" s="62">
        <v>0</v>
      </c>
      <c r="H48" s="63">
        <f t="shared" si="8"/>
        <v>0</v>
      </c>
      <c r="I48" s="63">
        <f t="shared" si="9"/>
        <v>0</v>
      </c>
      <c r="J48" s="62">
        <v>0</v>
      </c>
      <c r="K48" s="63">
        <f t="shared" si="10"/>
        <v>0</v>
      </c>
      <c r="L48" s="63">
        <f t="shared" si="11"/>
        <v>0</v>
      </c>
      <c r="M48" s="64">
        <v>0</v>
      </c>
    </row>
    <row r="49" spans="1:13">
      <c r="A49" s="22" t="s">
        <v>97</v>
      </c>
      <c r="B49" s="43" t="s">
        <v>98</v>
      </c>
      <c r="C49" s="24">
        <v>1079998</v>
      </c>
      <c r="D49" s="25">
        <v>0.3</v>
      </c>
      <c r="E49" s="25">
        <v>2000000</v>
      </c>
      <c r="F49" s="25">
        <v>0.4</v>
      </c>
      <c r="G49" s="62">
        <v>2113040</v>
      </c>
      <c r="H49" s="63">
        <f>100*G49/$G$56</f>
        <v>0.50362397424010941</v>
      </c>
      <c r="I49" s="63">
        <f t="shared" si="9"/>
        <v>113040</v>
      </c>
      <c r="J49" s="62">
        <v>1934640</v>
      </c>
      <c r="K49" s="63">
        <f>100*J49/J51</f>
        <v>10.652911519944556</v>
      </c>
      <c r="L49" s="63">
        <f t="shared" si="11"/>
        <v>178400</v>
      </c>
      <c r="M49" s="64">
        <f>100*J49/G49</f>
        <v>91.557187748457196</v>
      </c>
    </row>
    <row r="50" spans="1:13">
      <c r="A50" s="22" t="s">
        <v>99</v>
      </c>
      <c r="B50" s="43" t="s">
        <v>100</v>
      </c>
      <c r="C50" s="24">
        <v>3589750</v>
      </c>
      <c r="D50" s="25">
        <v>1</v>
      </c>
      <c r="E50" s="25">
        <v>3000000</v>
      </c>
      <c r="F50" s="25">
        <v>0.6</v>
      </c>
      <c r="G50" s="62">
        <v>3000000</v>
      </c>
      <c r="H50" s="63">
        <f t="shared" si="8"/>
        <v>0.7150228688147543</v>
      </c>
      <c r="I50" s="63">
        <f t="shared" si="9"/>
        <v>0</v>
      </c>
      <c r="J50" s="62">
        <v>2870029</v>
      </c>
      <c r="K50" s="63">
        <f>100*J50/$J$56</f>
        <v>0.69288600155910951</v>
      </c>
      <c r="L50" s="63">
        <f t="shared" si="11"/>
        <v>129971</v>
      </c>
      <c r="M50" s="64">
        <f>100*J50/G50</f>
        <v>95.667633333333328</v>
      </c>
    </row>
    <row r="51" spans="1:13">
      <c r="A51" s="22"/>
      <c r="B51" s="44" t="s">
        <v>67</v>
      </c>
      <c r="C51" s="29">
        <v>14183154.199999999</v>
      </c>
      <c r="D51" s="30">
        <v>3.9</v>
      </c>
      <c r="E51" s="30">
        <v>22300000</v>
      </c>
      <c r="F51" s="30">
        <v>4.8</v>
      </c>
      <c r="G51" s="60">
        <f>SUM(G41:G50)</f>
        <v>18614000</v>
      </c>
      <c r="H51" s="60">
        <f t="shared" si="8"/>
        <v>4.4364785600392782</v>
      </c>
      <c r="I51" s="60">
        <f t="shared" si="9"/>
        <v>-3686000</v>
      </c>
      <c r="J51" s="60">
        <f>SUM(J41:J50)</f>
        <v>18160669</v>
      </c>
      <c r="K51" s="60">
        <f>100*J51/$J$56</f>
        <v>4.3843714920819519</v>
      </c>
      <c r="L51" s="60">
        <f t="shared" si="11"/>
        <v>453331</v>
      </c>
      <c r="M51" s="74">
        <f>100*J51/G51</f>
        <v>97.564569678736433</v>
      </c>
    </row>
    <row r="52" spans="1:13">
      <c r="A52" s="22" t="s">
        <v>76</v>
      </c>
      <c r="B52" s="43" t="s">
        <v>77</v>
      </c>
      <c r="C52" s="24"/>
      <c r="D52" s="25"/>
      <c r="E52" s="25"/>
      <c r="F52" s="25"/>
      <c r="G52" s="25"/>
      <c r="H52" s="25"/>
      <c r="I52" s="25"/>
      <c r="J52" s="25"/>
      <c r="K52" s="25"/>
      <c r="L52" s="25"/>
      <c r="M52" s="26"/>
    </row>
    <row r="53" spans="1:13">
      <c r="A53" s="22"/>
      <c r="B53" s="44" t="s">
        <v>68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1">
        <v>0</v>
      </c>
    </row>
    <row r="54" spans="1:13">
      <c r="A54" s="22" t="s">
        <v>76</v>
      </c>
      <c r="B54" s="43" t="s">
        <v>77</v>
      </c>
      <c r="C54" s="24"/>
      <c r="D54" s="25"/>
      <c r="E54" s="25"/>
      <c r="F54" s="25"/>
      <c r="G54" s="25"/>
      <c r="H54" s="25"/>
      <c r="I54" s="25"/>
      <c r="J54" s="24"/>
      <c r="K54" s="25"/>
      <c r="L54" s="25"/>
      <c r="M54" s="26"/>
    </row>
    <row r="55" spans="1:13">
      <c r="A55" s="22" t="s">
        <v>76</v>
      </c>
      <c r="B55" s="43" t="s">
        <v>77</v>
      </c>
      <c r="C55" s="24"/>
      <c r="D55" s="25"/>
      <c r="E55" s="25"/>
      <c r="F55" s="25"/>
      <c r="G55" s="25"/>
      <c r="H55" s="25"/>
      <c r="I55" s="25"/>
      <c r="J55" s="24"/>
      <c r="K55" s="25"/>
      <c r="L55" s="25"/>
      <c r="M55" s="26"/>
    </row>
    <row r="56" spans="1:13" ht="15" thickBot="1">
      <c r="A56" s="22"/>
      <c r="B56" s="45" t="s">
        <v>73</v>
      </c>
      <c r="C56" s="46">
        <v>363093902.80000001</v>
      </c>
      <c r="D56" s="46"/>
      <c r="E56" s="46">
        <v>467313000</v>
      </c>
      <c r="F56" s="46"/>
      <c r="G56" s="46">
        <f>G36+G39</f>
        <v>419567000</v>
      </c>
      <c r="H56" s="46"/>
      <c r="I56" s="46">
        <f>I36+I39</f>
        <v>-47746000</v>
      </c>
      <c r="J56" s="46">
        <f>J36+J39</f>
        <v>414213736.97000003</v>
      </c>
      <c r="K56" s="46"/>
      <c r="L56" s="46">
        <f>L36+L39</f>
        <v>26791674.029999971</v>
      </c>
      <c r="M56" s="26"/>
    </row>
    <row r="57" spans="1:13" ht="15" thickTop="1">
      <c r="A57" s="99"/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</row>
    <row r="58" spans="1:13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</sheetData>
  <mergeCells count="20">
    <mergeCell ref="A57:M57"/>
    <mergeCell ref="B8:D8"/>
    <mergeCell ref="E8:F8"/>
    <mergeCell ref="G8:M8"/>
    <mergeCell ref="A9:B12"/>
    <mergeCell ref="C9:M9"/>
    <mergeCell ref="J10:K10"/>
    <mergeCell ref="A13:B13"/>
    <mergeCell ref="E10:F10"/>
    <mergeCell ref="G10:H10"/>
    <mergeCell ref="A34:B34"/>
    <mergeCell ref="L10:L11"/>
    <mergeCell ref="M10:M11"/>
    <mergeCell ref="A2:M2"/>
    <mergeCell ref="A3:M3"/>
    <mergeCell ref="A4:M4"/>
    <mergeCell ref="A6:A7"/>
    <mergeCell ref="B6:D7"/>
    <mergeCell ref="E6:F7"/>
    <mergeCell ref="G6:M7"/>
  </mergeCells>
  <pageMargins left="0.7" right="0.7" top="0.75" bottom="0.75" header="0.3" footer="0.3"/>
  <pageSetup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47"/>
  <sheetViews>
    <sheetView zoomScale="90" zoomScaleNormal="90" workbookViewId="0">
      <selection activeCell="N27" sqref="N27"/>
    </sheetView>
  </sheetViews>
  <sheetFormatPr defaultColWidth="9.125" defaultRowHeight="14.25"/>
  <cols>
    <col min="1" max="1" width="15" style="2" customWidth="1"/>
    <col min="2" max="2" width="44.125" style="2" customWidth="1"/>
    <col min="3" max="3" width="16.25" style="2" customWidth="1"/>
    <col min="4" max="4" width="13.25" style="2" customWidth="1"/>
    <col min="5" max="5" width="16.25" style="2" customWidth="1"/>
    <col min="6" max="6" width="11.125" style="2" customWidth="1"/>
    <col min="7" max="7" width="16.25" style="2" customWidth="1"/>
    <col min="8" max="8" width="11.125" style="2" customWidth="1"/>
    <col min="9" max="9" width="15.875" style="2" customWidth="1"/>
    <col min="10" max="10" width="16.25" style="2" customWidth="1"/>
    <col min="11" max="11" width="11.125" style="2" customWidth="1"/>
    <col min="12" max="12" width="15" style="2" customWidth="1"/>
    <col min="13" max="13" width="11.75" style="2" customWidth="1"/>
    <col min="14" max="16384" width="9.125" style="2"/>
  </cols>
  <sheetData>
    <row r="1" spans="1:13">
      <c r="A1" s="3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">
      <c r="A2" s="92" t="s">
        <v>56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13">
      <c r="A3" s="93" t="s">
        <v>0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3">
      <c r="A4" s="94" t="s">
        <v>1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</row>
    <row r="5" spans="1:13" ht="15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5.75" thickTop="1" thickBot="1">
      <c r="A6" s="95" t="s">
        <v>57</v>
      </c>
      <c r="B6" s="96" t="s">
        <v>58</v>
      </c>
      <c r="C6" s="96"/>
      <c r="D6" s="96"/>
      <c r="E6" s="97" t="s">
        <v>2</v>
      </c>
      <c r="F6" s="97"/>
      <c r="G6" s="98" t="s">
        <v>3</v>
      </c>
      <c r="H6" s="98"/>
      <c r="I6" s="98"/>
      <c r="J6" s="98"/>
      <c r="K6" s="98"/>
      <c r="L6" s="98"/>
      <c r="M6" s="98"/>
    </row>
    <row r="7" spans="1:13" ht="15" thickTop="1">
      <c r="A7" s="95"/>
      <c r="B7" s="96"/>
      <c r="C7" s="96"/>
      <c r="D7" s="96"/>
      <c r="E7" s="97"/>
      <c r="F7" s="97"/>
      <c r="G7" s="98"/>
      <c r="H7" s="98"/>
      <c r="I7" s="98"/>
      <c r="J7" s="98"/>
      <c r="K7" s="98"/>
      <c r="L7" s="98"/>
      <c r="M7" s="98"/>
    </row>
    <row r="8" spans="1:13">
      <c r="A8" s="4" t="s">
        <v>59</v>
      </c>
      <c r="B8" s="100" t="s">
        <v>27</v>
      </c>
      <c r="C8" s="100"/>
      <c r="D8" s="100"/>
      <c r="E8" s="101" t="s">
        <v>60</v>
      </c>
      <c r="F8" s="101"/>
      <c r="G8" s="102" t="s">
        <v>26</v>
      </c>
      <c r="H8" s="102"/>
      <c r="I8" s="102"/>
      <c r="J8" s="102"/>
      <c r="K8" s="102"/>
      <c r="L8" s="102"/>
      <c r="M8" s="102"/>
    </row>
    <row r="9" spans="1:13" ht="15" thickBot="1">
      <c r="A9" s="103" t="s">
        <v>4</v>
      </c>
      <c r="B9" s="103"/>
      <c r="C9" s="104" t="s">
        <v>61</v>
      </c>
      <c r="D9" s="104"/>
      <c r="E9" s="104"/>
      <c r="F9" s="104"/>
      <c r="G9" s="104"/>
      <c r="H9" s="104"/>
      <c r="I9" s="104"/>
      <c r="J9" s="104"/>
      <c r="K9" s="104"/>
      <c r="L9" s="104"/>
      <c r="M9" s="104"/>
    </row>
    <row r="10" spans="1:13" ht="15.75" thickTop="1" thickBot="1">
      <c r="A10" s="103"/>
      <c r="B10" s="103"/>
      <c r="C10" s="5" t="s">
        <v>62</v>
      </c>
      <c r="D10" s="6">
        <v>2024</v>
      </c>
      <c r="E10" s="105" t="s">
        <v>5</v>
      </c>
      <c r="F10" s="105"/>
      <c r="G10" s="105" t="s">
        <v>5</v>
      </c>
      <c r="H10" s="105"/>
      <c r="I10" s="7" t="s">
        <v>5</v>
      </c>
      <c r="J10" s="105" t="s">
        <v>5</v>
      </c>
      <c r="K10" s="105"/>
      <c r="L10" s="108" t="s">
        <v>63</v>
      </c>
      <c r="M10" s="109" t="s">
        <v>6</v>
      </c>
    </row>
    <row r="11" spans="1:13" ht="28.5" thickTop="1" thickBot="1">
      <c r="A11" s="103"/>
      <c r="B11" s="103"/>
      <c r="C11" s="8" t="s">
        <v>64</v>
      </c>
      <c r="D11" s="9" t="s">
        <v>7</v>
      </c>
      <c r="E11" s="10" t="s">
        <v>8</v>
      </c>
      <c r="F11" s="11" t="s">
        <v>7</v>
      </c>
      <c r="G11" s="10" t="s">
        <v>9</v>
      </c>
      <c r="H11" s="11" t="s">
        <v>7</v>
      </c>
      <c r="I11" s="12" t="s">
        <v>65</v>
      </c>
      <c r="J11" s="10" t="s">
        <v>10</v>
      </c>
      <c r="K11" s="11" t="s">
        <v>7</v>
      </c>
      <c r="L11" s="108"/>
      <c r="M11" s="109"/>
    </row>
    <row r="12" spans="1:13" ht="15.75" thickTop="1" thickBot="1">
      <c r="A12" s="103"/>
      <c r="B12" s="103"/>
      <c r="C12" s="13" t="s">
        <v>11</v>
      </c>
      <c r="D12" s="13" t="s">
        <v>12</v>
      </c>
      <c r="E12" s="13" t="s">
        <v>13</v>
      </c>
      <c r="F12" s="13" t="s">
        <v>14</v>
      </c>
      <c r="G12" s="13" t="s">
        <v>15</v>
      </c>
      <c r="H12" s="13" t="s">
        <v>16</v>
      </c>
      <c r="I12" s="13" t="s">
        <v>17</v>
      </c>
      <c r="J12" s="13" t="s">
        <v>18</v>
      </c>
      <c r="K12" s="13" t="s">
        <v>19</v>
      </c>
      <c r="L12" s="13" t="s">
        <v>20</v>
      </c>
      <c r="M12" s="14" t="s">
        <v>21</v>
      </c>
    </row>
    <row r="13" spans="1:13" ht="15" thickTop="1">
      <c r="A13" s="106" t="s">
        <v>36</v>
      </c>
      <c r="B13" s="106"/>
      <c r="C13" s="15"/>
      <c r="D13" s="16"/>
      <c r="E13" s="15"/>
      <c r="F13" s="16"/>
      <c r="G13" s="15"/>
      <c r="H13" s="16"/>
      <c r="I13" s="17"/>
      <c r="J13" s="15"/>
      <c r="K13" s="16"/>
      <c r="L13" s="15"/>
      <c r="M13" s="18"/>
    </row>
    <row r="14" spans="1:13">
      <c r="A14" s="19" t="s">
        <v>22</v>
      </c>
      <c r="B14" s="20" t="s">
        <v>23</v>
      </c>
      <c r="C14" s="15"/>
      <c r="D14" s="16"/>
      <c r="E14" s="15"/>
      <c r="F14" s="16"/>
      <c r="G14" s="15"/>
      <c r="H14" s="16"/>
      <c r="I14" s="21"/>
      <c r="J14" s="15"/>
      <c r="K14" s="16"/>
      <c r="L14" s="15"/>
      <c r="M14" s="18"/>
    </row>
    <row r="15" spans="1:13" s="50" customFormat="1">
      <c r="A15" s="51" t="s">
        <v>38</v>
      </c>
      <c r="B15" s="52" t="s">
        <v>39</v>
      </c>
      <c r="C15" s="54">
        <v>24225757</v>
      </c>
      <c r="D15" s="82">
        <f>C15/C$30</f>
        <v>2.2095683222133181E-2</v>
      </c>
      <c r="E15" s="54">
        <v>29500000</v>
      </c>
      <c r="F15" s="82">
        <f>E15/E$30</f>
        <v>2.0372210647276925E-2</v>
      </c>
      <c r="G15" s="54">
        <v>29500000</v>
      </c>
      <c r="H15" s="82">
        <f>G15/G$30</f>
        <v>2.0422984234148477E-2</v>
      </c>
      <c r="I15" s="54">
        <f>G15-E15</f>
        <v>0</v>
      </c>
      <c r="J15" s="54">
        <v>27356452</v>
      </c>
      <c r="K15" s="82">
        <f>J15/J$30</f>
        <v>1.8988847171741142E-2</v>
      </c>
      <c r="L15" s="54">
        <f>G15-J15</f>
        <v>2143548</v>
      </c>
      <c r="M15" s="55">
        <f>100*J15/G15</f>
        <v>92.733735593220345</v>
      </c>
    </row>
    <row r="16" spans="1:13" s="50" customFormat="1">
      <c r="A16" s="51" t="s">
        <v>40</v>
      </c>
      <c r="B16" s="52" t="s">
        <v>41</v>
      </c>
      <c r="C16" s="54">
        <v>3933770</v>
      </c>
      <c r="D16" s="82">
        <f t="shared" ref="D16:D30" si="0">C16/C$30</f>
        <v>3.5878893604328168E-3</v>
      </c>
      <c r="E16" s="54">
        <v>5332000</v>
      </c>
      <c r="F16" s="82">
        <f t="shared" ref="F16:F30" si="1">E16/E$30</f>
        <v>3.6821907515688329E-3</v>
      </c>
      <c r="G16" s="54">
        <v>5332000</v>
      </c>
      <c r="H16" s="82">
        <f t="shared" ref="H16:H30" si="2">G16/G$30</f>
        <v>3.6913678622535482E-3</v>
      </c>
      <c r="I16" s="54">
        <f t="shared" ref="I16:I27" si="3">G16-E16</f>
        <v>0</v>
      </c>
      <c r="J16" s="54">
        <v>4422548</v>
      </c>
      <c r="K16" s="82">
        <f t="shared" ref="K16:K30" si="4">J16/J$30</f>
        <v>3.0698092019275543E-3</v>
      </c>
      <c r="L16" s="54">
        <f t="shared" ref="L16:L21" si="5">G16-J16</f>
        <v>909452</v>
      </c>
      <c r="M16" s="55">
        <f t="shared" ref="M16:M21" si="6">100*J16/G16</f>
        <v>82.943510877719433</v>
      </c>
    </row>
    <row r="17" spans="1:13" s="50" customFormat="1">
      <c r="A17" s="51" t="s">
        <v>42</v>
      </c>
      <c r="B17" s="52" t="s">
        <v>43</v>
      </c>
      <c r="C17" s="54">
        <v>5981552</v>
      </c>
      <c r="D17" s="82">
        <f t="shared" si="0"/>
        <v>5.4556180914683968E-3</v>
      </c>
      <c r="E17" s="54">
        <v>10219000</v>
      </c>
      <c r="F17" s="82">
        <f t="shared" si="1"/>
        <v>7.0570718848990818E-3</v>
      </c>
      <c r="G17" s="54">
        <v>6519000</v>
      </c>
      <c r="H17" s="82">
        <f t="shared" si="2"/>
        <v>4.5131333634716581E-3</v>
      </c>
      <c r="I17" s="54">
        <f t="shared" si="3"/>
        <v>-3700000</v>
      </c>
      <c r="J17" s="54">
        <v>6481121</v>
      </c>
      <c r="K17" s="82">
        <f t="shared" si="4"/>
        <v>4.4987199425774267E-3</v>
      </c>
      <c r="L17" s="54">
        <f t="shared" si="5"/>
        <v>37879</v>
      </c>
      <c r="M17" s="55">
        <f t="shared" si="6"/>
        <v>99.418944623408493</v>
      </c>
    </row>
    <row r="18" spans="1:13" s="50" customFormat="1">
      <c r="A18" s="51" t="s">
        <v>44</v>
      </c>
      <c r="B18" s="52" t="s">
        <v>45</v>
      </c>
      <c r="C18" s="54">
        <v>0</v>
      </c>
      <c r="D18" s="82">
        <f t="shared" si="0"/>
        <v>0</v>
      </c>
      <c r="E18" s="54">
        <v>0</v>
      </c>
      <c r="F18" s="82">
        <f t="shared" si="1"/>
        <v>0</v>
      </c>
      <c r="G18" s="54">
        <v>0</v>
      </c>
      <c r="H18" s="82">
        <f t="shared" si="2"/>
        <v>0</v>
      </c>
      <c r="I18" s="54">
        <f t="shared" si="3"/>
        <v>0</v>
      </c>
      <c r="J18" s="54">
        <v>0</v>
      </c>
      <c r="K18" s="82">
        <f t="shared" si="4"/>
        <v>0</v>
      </c>
      <c r="L18" s="54">
        <f t="shared" si="5"/>
        <v>0</v>
      </c>
      <c r="M18" s="55">
        <v>0</v>
      </c>
    </row>
    <row r="19" spans="1:13" s="50" customFormat="1">
      <c r="A19" s="51" t="s">
        <v>46</v>
      </c>
      <c r="B19" s="52" t="s">
        <v>47</v>
      </c>
      <c r="C19" s="54">
        <v>3000000</v>
      </c>
      <c r="D19" s="82">
        <f t="shared" si="0"/>
        <v>2.7362220163605019E-3</v>
      </c>
      <c r="E19" s="54">
        <v>0</v>
      </c>
      <c r="F19" s="82">
        <f t="shared" si="1"/>
        <v>0</v>
      </c>
      <c r="G19" s="54">
        <v>3000000</v>
      </c>
      <c r="H19" s="82">
        <f t="shared" si="2"/>
        <v>2.0769136509303536E-3</v>
      </c>
      <c r="I19" s="54">
        <f t="shared" si="3"/>
        <v>3000000</v>
      </c>
      <c r="J19" s="54">
        <v>2960000</v>
      </c>
      <c r="K19" s="82">
        <f t="shared" si="4"/>
        <v>2.0546154021856993E-3</v>
      </c>
      <c r="L19" s="54">
        <f t="shared" si="5"/>
        <v>40000</v>
      </c>
      <c r="M19" s="55">
        <f t="shared" si="6"/>
        <v>98.666666666666671</v>
      </c>
    </row>
    <row r="20" spans="1:13" s="50" customFormat="1">
      <c r="A20" s="51" t="s">
        <v>48</v>
      </c>
      <c r="B20" s="52" t="s">
        <v>49</v>
      </c>
      <c r="C20" s="54">
        <v>0</v>
      </c>
      <c r="D20" s="82">
        <f t="shared" si="0"/>
        <v>0</v>
      </c>
      <c r="E20" s="54">
        <v>3000000</v>
      </c>
      <c r="F20" s="82">
        <f t="shared" si="1"/>
        <v>2.0717502353162975E-3</v>
      </c>
      <c r="G20" s="54">
        <v>0</v>
      </c>
      <c r="H20" s="82">
        <f t="shared" si="2"/>
        <v>0</v>
      </c>
      <c r="I20" s="54">
        <f t="shared" si="3"/>
        <v>-3000000</v>
      </c>
      <c r="J20" s="54">
        <v>0</v>
      </c>
      <c r="K20" s="82">
        <f t="shared" si="4"/>
        <v>0</v>
      </c>
      <c r="L20" s="54">
        <f t="shared" si="5"/>
        <v>0</v>
      </c>
      <c r="M20" s="55">
        <v>0</v>
      </c>
    </row>
    <row r="21" spans="1:13" s="50" customFormat="1">
      <c r="A21" s="51" t="s">
        <v>50</v>
      </c>
      <c r="B21" s="52" t="s">
        <v>51</v>
      </c>
      <c r="C21" s="54">
        <v>1059261180.05</v>
      </c>
      <c r="D21" s="82">
        <f t="shared" si="0"/>
        <v>0.96612458730960515</v>
      </c>
      <c r="E21" s="54">
        <v>1400000000</v>
      </c>
      <c r="F21" s="82">
        <f t="shared" si="1"/>
        <v>0.96681677648093889</v>
      </c>
      <c r="G21" s="54">
        <v>1400100000</v>
      </c>
      <c r="H21" s="82">
        <f t="shared" si="2"/>
        <v>0.96929560088919597</v>
      </c>
      <c r="I21" s="54">
        <f t="shared" si="3"/>
        <v>100000</v>
      </c>
      <c r="J21" s="54">
        <v>1399438795.9200001</v>
      </c>
      <c r="K21" s="82">
        <f t="shared" si="4"/>
        <v>0.97138800828156813</v>
      </c>
      <c r="L21" s="54">
        <f t="shared" si="5"/>
        <v>661204.07999992371</v>
      </c>
      <c r="M21" s="55">
        <f t="shared" si="6"/>
        <v>99.952774510392118</v>
      </c>
    </row>
    <row r="22" spans="1:13">
      <c r="A22" s="27"/>
      <c r="B22" s="28" t="s">
        <v>66</v>
      </c>
      <c r="C22" s="30">
        <v>1096402259.05</v>
      </c>
      <c r="D22" s="83">
        <f t="shared" si="0"/>
        <v>1</v>
      </c>
      <c r="E22" s="30">
        <v>1448051000</v>
      </c>
      <c r="F22" s="83">
        <f t="shared" si="1"/>
        <v>1</v>
      </c>
      <c r="G22" s="30">
        <f>SUM(G15:G21)</f>
        <v>1444451000</v>
      </c>
      <c r="H22" s="83">
        <f t="shared" si="2"/>
        <v>1</v>
      </c>
      <c r="I22" s="30">
        <v>100000</v>
      </c>
      <c r="J22" s="30">
        <f>SUM(J15:J21)</f>
        <v>1440658916.9200001</v>
      </c>
      <c r="K22" s="83">
        <f t="shared" si="4"/>
        <v>1</v>
      </c>
      <c r="L22" s="54">
        <f>G22-J22</f>
        <v>3792083.0799999237</v>
      </c>
      <c r="M22" s="55">
        <f>100*J22/G22</f>
        <v>99.737472362856195</v>
      </c>
    </row>
    <row r="23" spans="1:13">
      <c r="A23" s="22" t="s">
        <v>52</v>
      </c>
      <c r="B23" s="23" t="s">
        <v>53</v>
      </c>
      <c r="C23" s="25">
        <v>0</v>
      </c>
      <c r="D23" s="82">
        <f t="shared" si="0"/>
        <v>0</v>
      </c>
      <c r="E23" s="25">
        <v>0</v>
      </c>
      <c r="F23" s="82">
        <f t="shared" si="1"/>
        <v>0</v>
      </c>
      <c r="G23" s="25">
        <v>0</v>
      </c>
      <c r="H23" s="82">
        <f t="shared" si="2"/>
        <v>0</v>
      </c>
      <c r="I23" s="54">
        <f t="shared" si="3"/>
        <v>0</v>
      </c>
      <c r="J23" s="25">
        <v>0</v>
      </c>
      <c r="K23" s="82">
        <f t="shared" si="4"/>
        <v>0</v>
      </c>
      <c r="L23" s="54">
        <f>G23-J23</f>
        <v>0</v>
      </c>
      <c r="M23" s="55">
        <v>0</v>
      </c>
    </row>
    <row r="24" spans="1:13">
      <c r="A24" s="22" t="s">
        <v>54</v>
      </c>
      <c r="B24" s="23" t="s">
        <v>55</v>
      </c>
      <c r="C24" s="25">
        <v>0</v>
      </c>
      <c r="D24" s="82">
        <f t="shared" si="0"/>
        <v>0</v>
      </c>
      <c r="E24" s="25">
        <v>0</v>
      </c>
      <c r="F24" s="82">
        <f t="shared" si="1"/>
        <v>0</v>
      </c>
      <c r="G24" s="25">
        <v>0</v>
      </c>
      <c r="H24" s="82">
        <f t="shared" si="2"/>
        <v>0</v>
      </c>
      <c r="I24" s="54">
        <f t="shared" si="3"/>
        <v>0</v>
      </c>
      <c r="J24" s="25">
        <v>0</v>
      </c>
      <c r="K24" s="82">
        <f t="shared" si="4"/>
        <v>0</v>
      </c>
      <c r="L24" s="54">
        <f>G24-J24</f>
        <v>0</v>
      </c>
      <c r="M24" s="55">
        <v>0</v>
      </c>
    </row>
    <row r="25" spans="1:13">
      <c r="A25" s="27"/>
      <c r="B25" s="28" t="s">
        <v>67</v>
      </c>
      <c r="C25" s="30">
        <v>0</v>
      </c>
      <c r="D25" s="83">
        <f t="shared" si="0"/>
        <v>0</v>
      </c>
      <c r="E25" s="30">
        <v>0</v>
      </c>
      <c r="F25" s="83">
        <f t="shared" si="1"/>
        <v>0</v>
      </c>
      <c r="G25" s="30">
        <v>0</v>
      </c>
      <c r="H25" s="83">
        <f t="shared" si="2"/>
        <v>0</v>
      </c>
      <c r="I25" s="30">
        <v>0</v>
      </c>
      <c r="J25" s="30">
        <v>0</v>
      </c>
      <c r="K25" s="83">
        <f t="shared" si="4"/>
        <v>0</v>
      </c>
      <c r="L25" s="30">
        <v>0</v>
      </c>
      <c r="M25" s="74">
        <v>0</v>
      </c>
    </row>
    <row r="26" spans="1:13">
      <c r="A26" s="22" t="s">
        <v>52</v>
      </c>
      <c r="B26" s="23" t="s">
        <v>53</v>
      </c>
      <c r="C26" s="25">
        <v>0</v>
      </c>
      <c r="D26" s="82">
        <f t="shared" si="0"/>
        <v>0</v>
      </c>
      <c r="E26" s="25">
        <v>0</v>
      </c>
      <c r="F26" s="82">
        <f t="shared" si="1"/>
        <v>0</v>
      </c>
      <c r="G26" s="25">
        <v>0</v>
      </c>
      <c r="H26" s="82">
        <f t="shared" si="2"/>
        <v>0</v>
      </c>
      <c r="I26" s="54">
        <f t="shared" si="3"/>
        <v>0</v>
      </c>
      <c r="J26" s="25">
        <v>0</v>
      </c>
      <c r="K26" s="82">
        <f t="shared" si="4"/>
        <v>0</v>
      </c>
      <c r="L26" s="54">
        <f>G26-J26</f>
        <v>0</v>
      </c>
      <c r="M26" s="55">
        <v>0</v>
      </c>
    </row>
    <row r="27" spans="1:13">
      <c r="A27" s="22" t="s">
        <v>54</v>
      </c>
      <c r="B27" s="23" t="s">
        <v>55</v>
      </c>
      <c r="C27" s="25">
        <v>0</v>
      </c>
      <c r="D27" s="82">
        <f t="shared" si="0"/>
        <v>0</v>
      </c>
      <c r="E27" s="25">
        <v>0</v>
      </c>
      <c r="F27" s="82">
        <f t="shared" si="1"/>
        <v>0</v>
      </c>
      <c r="G27" s="25">
        <v>0</v>
      </c>
      <c r="H27" s="82">
        <f t="shared" si="2"/>
        <v>0</v>
      </c>
      <c r="I27" s="54">
        <f t="shared" si="3"/>
        <v>0</v>
      </c>
      <c r="J27" s="25">
        <v>0</v>
      </c>
      <c r="K27" s="82">
        <f t="shared" si="4"/>
        <v>0</v>
      </c>
      <c r="L27" s="54">
        <f>G27-J27</f>
        <v>0</v>
      </c>
      <c r="M27" s="55">
        <v>0</v>
      </c>
    </row>
    <row r="28" spans="1:13">
      <c r="A28" s="27"/>
      <c r="B28" s="28" t="s">
        <v>68</v>
      </c>
      <c r="C28" s="30">
        <v>0</v>
      </c>
      <c r="D28" s="83">
        <f t="shared" si="0"/>
        <v>0</v>
      </c>
      <c r="E28" s="30">
        <v>0</v>
      </c>
      <c r="F28" s="83">
        <f t="shared" si="1"/>
        <v>0</v>
      </c>
      <c r="G28" s="30">
        <v>0</v>
      </c>
      <c r="H28" s="83">
        <f t="shared" si="2"/>
        <v>0</v>
      </c>
      <c r="I28" s="30">
        <v>0</v>
      </c>
      <c r="J28" s="30">
        <v>0</v>
      </c>
      <c r="K28" s="83">
        <f t="shared" si="4"/>
        <v>0</v>
      </c>
      <c r="L28" s="30">
        <v>0</v>
      </c>
      <c r="M28" s="74">
        <v>0</v>
      </c>
    </row>
    <row r="29" spans="1:13">
      <c r="A29" s="32"/>
      <c r="B29" s="33" t="s">
        <v>69</v>
      </c>
      <c r="C29" s="35">
        <v>0</v>
      </c>
      <c r="D29" s="84">
        <f t="shared" si="0"/>
        <v>0</v>
      </c>
      <c r="E29" s="35">
        <v>0</v>
      </c>
      <c r="F29" s="84">
        <f t="shared" si="1"/>
        <v>0</v>
      </c>
      <c r="G29" s="35">
        <v>0</v>
      </c>
      <c r="H29" s="84">
        <f t="shared" si="2"/>
        <v>0</v>
      </c>
      <c r="I29" s="35">
        <v>0</v>
      </c>
      <c r="J29" s="35">
        <v>0</v>
      </c>
      <c r="K29" s="84">
        <f t="shared" si="4"/>
        <v>0</v>
      </c>
      <c r="L29" s="35">
        <v>0</v>
      </c>
      <c r="M29" s="36">
        <v>0</v>
      </c>
    </row>
    <row r="30" spans="1:13">
      <c r="A30" s="32"/>
      <c r="B30" s="33" t="s">
        <v>70</v>
      </c>
      <c r="C30" s="35">
        <v>1096402259.05</v>
      </c>
      <c r="D30" s="84">
        <f t="shared" si="0"/>
        <v>1</v>
      </c>
      <c r="E30" s="35">
        <v>1448051000</v>
      </c>
      <c r="F30" s="84">
        <f t="shared" si="1"/>
        <v>1</v>
      </c>
      <c r="G30" s="35">
        <f>G22+G29</f>
        <v>1444451000</v>
      </c>
      <c r="H30" s="84">
        <f t="shared" si="2"/>
        <v>1</v>
      </c>
      <c r="I30" s="35">
        <f>I22+I29</f>
        <v>100000</v>
      </c>
      <c r="J30" s="35">
        <f>J22+J29</f>
        <v>1440658916.9200001</v>
      </c>
      <c r="K30" s="84">
        <f t="shared" si="4"/>
        <v>1</v>
      </c>
      <c r="L30" s="35">
        <f>L22+L29</f>
        <v>3792083.0799999237</v>
      </c>
      <c r="M30" s="36">
        <f>100*J30/G30</f>
        <v>99.737472362856195</v>
      </c>
    </row>
    <row r="31" spans="1:13">
      <c r="A31" s="57"/>
      <c r="B31" s="58" t="s">
        <v>71</v>
      </c>
      <c r="C31" s="60">
        <v>11998740</v>
      </c>
      <c r="D31" s="60"/>
      <c r="E31" s="60"/>
      <c r="F31" s="60"/>
      <c r="G31" s="60"/>
      <c r="H31" s="60"/>
      <c r="I31" s="60"/>
      <c r="J31" s="60">
        <v>11519000</v>
      </c>
      <c r="K31" s="60"/>
      <c r="L31" s="60"/>
      <c r="M31" s="61"/>
    </row>
    <row r="32" spans="1:13">
      <c r="A32" s="57"/>
      <c r="B32" s="58" t="s">
        <v>72</v>
      </c>
      <c r="C32" s="60">
        <v>0</v>
      </c>
      <c r="D32" s="60"/>
      <c r="E32" s="60"/>
      <c r="F32" s="60"/>
      <c r="G32" s="60"/>
      <c r="H32" s="60"/>
      <c r="I32" s="60"/>
      <c r="J32" s="60">
        <v>0</v>
      </c>
      <c r="K32" s="60"/>
      <c r="L32" s="60"/>
      <c r="M32" s="61"/>
    </row>
    <row r="33" spans="1:13" ht="15" thickBot="1">
      <c r="A33" s="65"/>
      <c r="B33" s="66" t="s">
        <v>73</v>
      </c>
      <c r="C33" s="67">
        <v>1108400999.05</v>
      </c>
      <c r="D33" s="67"/>
      <c r="E33" s="67"/>
      <c r="F33" s="67"/>
      <c r="G33" s="67">
        <f>G29+G30+G31+G32</f>
        <v>1444451000</v>
      </c>
      <c r="H33" s="67"/>
      <c r="I33" s="67"/>
      <c r="J33" s="67">
        <f>J29+J30+J31+J32</f>
        <v>1452177916.9200001</v>
      </c>
      <c r="K33" s="67"/>
      <c r="L33" s="67"/>
      <c r="M33" s="68"/>
    </row>
    <row r="34" spans="1:13" ht="15" thickTop="1">
      <c r="A34" s="107" t="s">
        <v>74</v>
      </c>
      <c r="B34" s="107"/>
      <c r="C34" s="37"/>
      <c r="D34" s="38"/>
      <c r="E34" s="37"/>
      <c r="F34" s="38"/>
      <c r="G34" s="37"/>
      <c r="H34" s="38"/>
      <c r="I34" s="39"/>
      <c r="J34" s="37"/>
      <c r="K34" s="38"/>
      <c r="L34" s="37"/>
      <c r="M34" s="40"/>
    </row>
    <row r="35" spans="1:13">
      <c r="A35" s="41" t="s">
        <v>37</v>
      </c>
      <c r="B35" s="20" t="s">
        <v>23</v>
      </c>
      <c r="C35" s="15"/>
      <c r="D35" s="16"/>
      <c r="E35" s="15"/>
      <c r="F35" s="16"/>
      <c r="G35" s="15"/>
      <c r="H35" s="16"/>
      <c r="I35" s="21"/>
      <c r="J35" s="15"/>
      <c r="K35" s="16"/>
      <c r="L35" s="15"/>
      <c r="M35" s="18"/>
    </row>
    <row r="36" spans="1:13">
      <c r="A36" s="22"/>
      <c r="B36" s="42" t="s">
        <v>75</v>
      </c>
      <c r="C36" s="35">
        <v>1096402259.05</v>
      </c>
      <c r="D36" s="35">
        <v>100</v>
      </c>
      <c r="E36" s="35">
        <v>1448051000</v>
      </c>
      <c r="F36" s="35">
        <v>100</v>
      </c>
      <c r="G36" s="35">
        <f>G38+G39</f>
        <v>1444451000</v>
      </c>
      <c r="H36" s="35">
        <f>100*G36/G47</f>
        <v>100</v>
      </c>
      <c r="I36" s="35">
        <f>I38+I39</f>
        <v>-3600000</v>
      </c>
      <c r="J36" s="35">
        <f>J38+J39</f>
        <v>1440658916.9200001</v>
      </c>
      <c r="K36" s="35">
        <f>100*J36/J47</f>
        <v>99.206777636143144</v>
      </c>
      <c r="L36" s="35">
        <f>L38+L39</f>
        <v>3792083.0799999237</v>
      </c>
      <c r="M36" s="36">
        <f>100*J36/G36</f>
        <v>99.737472362856195</v>
      </c>
    </row>
    <row r="37" spans="1:13">
      <c r="A37" s="22" t="s">
        <v>76</v>
      </c>
      <c r="B37" s="43" t="s">
        <v>77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</row>
    <row r="38" spans="1:13">
      <c r="A38" s="22" t="s">
        <v>101</v>
      </c>
      <c r="B38" s="43" t="s">
        <v>102</v>
      </c>
      <c r="C38" s="25">
        <v>37295894</v>
      </c>
      <c r="D38" s="25">
        <v>3.4</v>
      </c>
      <c r="E38" s="25">
        <v>48051000</v>
      </c>
      <c r="F38" s="25">
        <v>3.3</v>
      </c>
      <c r="G38" s="25">
        <v>44451000</v>
      </c>
      <c r="H38" s="25">
        <f>100*G38/G47</f>
        <v>3.0773629565835048</v>
      </c>
      <c r="I38" s="25">
        <f>G38-E38</f>
        <v>-3600000</v>
      </c>
      <c r="J38" s="25">
        <v>41274501</v>
      </c>
      <c r="K38" s="25">
        <f>100*J38/J47</f>
        <v>2.8422482203517627</v>
      </c>
      <c r="L38" s="54">
        <f>G38-J38</f>
        <v>3176499</v>
      </c>
      <c r="M38" s="55">
        <f>100*J38/G38</f>
        <v>92.853931295133961</v>
      </c>
    </row>
    <row r="39" spans="1:13">
      <c r="A39" s="22" t="s">
        <v>103</v>
      </c>
      <c r="B39" s="43" t="s">
        <v>104</v>
      </c>
      <c r="C39" s="25">
        <v>1059106365.05</v>
      </c>
      <c r="D39" s="25">
        <v>96.6</v>
      </c>
      <c r="E39" s="25">
        <v>1400000000</v>
      </c>
      <c r="F39" s="25">
        <v>96.7</v>
      </c>
      <c r="G39" s="25">
        <v>1400000000</v>
      </c>
      <c r="H39" s="25">
        <f>100*G39/G47</f>
        <v>96.922637043416501</v>
      </c>
      <c r="I39" s="25">
        <f>G39-E39</f>
        <v>0</v>
      </c>
      <c r="J39" s="25">
        <v>1399384415.9200001</v>
      </c>
      <c r="K39" s="25">
        <f>100*J39/J47</f>
        <v>96.364529415791381</v>
      </c>
      <c r="L39" s="54">
        <f>G39-J39</f>
        <v>615584.07999992371</v>
      </c>
      <c r="M39" s="55">
        <f>100*J39/G39</f>
        <v>99.956029708571435</v>
      </c>
    </row>
    <row r="40" spans="1:13">
      <c r="A40" s="22" t="s">
        <v>76</v>
      </c>
      <c r="B40" s="43" t="s">
        <v>77</v>
      </c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</row>
    <row r="41" spans="1:13">
      <c r="A41" s="22" t="s">
        <v>76</v>
      </c>
      <c r="B41" s="43" t="s">
        <v>77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</row>
    <row r="42" spans="1:13">
      <c r="A42" s="69"/>
      <c r="B42" s="70" t="s">
        <v>105</v>
      </c>
      <c r="C42" s="67">
        <v>11998740</v>
      </c>
      <c r="D42" s="67">
        <v>100</v>
      </c>
      <c r="E42" s="67"/>
      <c r="F42" s="67"/>
      <c r="G42" s="67"/>
      <c r="H42" s="67"/>
      <c r="I42" s="67"/>
      <c r="J42" s="67">
        <f>J43</f>
        <v>11519000</v>
      </c>
      <c r="K42" s="67">
        <v>100</v>
      </c>
      <c r="L42" s="67"/>
      <c r="M42" s="68"/>
    </row>
    <row r="43" spans="1:13">
      <c r="A43" s="69"/>
      <c r="B43" s="70" t="s">
        <v>106</v>
      </c>
      <c r="C43" s="67">
        <v>11998740</v>
      </c>
      <c r="D43" s="67">
        <v>100</v>
      </c>
      <c r="E43" s="67"/>
      <c r="F43" s="67"/>
      <c r="G43" s="67"/>
      <c r="H43" s="67"/>
      <c r="I43" s="67"/>
      <c r="J43" s="67">
        <f>J45</f>
        <v>11519000</v>
      </c>
      <c r="K43" s="67">
        <v>100</v>
      </c>
      <c r="L43" s="67"/>
      <c r="M43" s="68"/>
    </row>
    <row r="44" spans="1:13">
      <c r="A44" s="22" t="s">
        <v>76</v>
      </c>
      <c r="B44" s="43" t="s">
        <v>77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</row>
    <row r="45" spans="1:13" ht="16.5" customHeight="1">
      <c r="A45" s="22" t="s">
        <v>101</v>
      </c>
      <c r="B45" s="43" t="s">
        <v>102</v>
      </c>
      <c r="C45" s="25">
        <v>11998740</v>
      </c>
      <c r="D45" s="25">
        <v>100</v>
      </c>
      <c r="E45" s="25"/>
      <c r="F45" s="25"/>
      <c r="G45" s="25"/>
      <c r="H45" s="25"/>
      <c r="I45" s="25"/>
      <c r="J45" s="25">
        <v>11519000</v>
      </c>
      <c r="K45" s="25">
        <v>100</v>
      </c>
      <c r="L45" s="25"/>
      <c r="M45" s="26"/>
    </row>
    <row r="46" spans="1:13">
      <c r="A46" s="22" t="s">
        <v>76</v>
      </c>
      <c r="B46" s="43" t="s">
        <v>77</v>
      </c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</row>
    <row r="47" spans="1:13">
      <c r="A47" s="22"/>
      <c r="B47" s="45" t="s">
        <v>73</v>
      </c>
      <c r="C47" s="46">
        <v>1108400999.05</v>
      </c>
      <c r="D47" s="46"/>
      <c r="E47" s="46">
        <v>1448051000</v>
      </c>
      <c r="F47" s="46"/>
      <c r="G47" s="46">
        <f>G36+G42</f>
        <v>1444451000</v>
      </c>
      <c r="H47" s="46"/>
      <c r="I47" s="46">
        <f>I36+I42</f>
        <v>-3600000</v>
      </c>
      <c r="J47" s="46">
        <f>J36+J42</f>
        <v>1452177916.9200001</v>
      </c>
      <c r="K47" s="46"/>
      <c r="L47" s="46">
        <f>L36+L42</f>
        <v>3792083.0799999237</v>
      </c>
      <c r="M47" s="47"/>
    </row>
  </sheetData>
  <mergeCells count="19">
    <mergeCell ref="A13:B13"/>
    <mergeCell ref="A34:B34"/>
    <mergeCell ref="B8:D8"/>
    <mergeCell ref="E8:F8"/>
    <mergeCell ref="G8:M8"/>
    <mergeCell ref="A9:B12"/>
    <mergeCell ref="C9:M9"/>
    <mergeCell ref="E10:F10"/>
    <mergeCell ref="G10:H10"/>
    <mergeCell ref="J10:K10"/>
    <mergeCell ref="L10:L11"/>
    <mergeCell ref="M10:M11"/>
    <mergeCell ref="A2:M2"/>
    <mergeCell ref="A3:M3"/>
    <mergeCell ref="A4:M4"/>
    <mergeCell ref="A6:A7"/>
    <mergeCell ref="B6:D7"/>
    <mergeCell ref="E6:F7"/>
    <mergeCell ref="G6:M7"/>
  </mergeCells>
  <pageMargins left="0.7" right="0.7" top="0.75" bottom="0.75" header="0.3" footer="0.3"/>
  <pageSetup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68"/>
  <sheetViews>
    <sheetView topLeftCell="A3" zoomScale="90" zoomScaleNormal="90" workbookViewId="0">
      <pane xSplit="2" ySplit="10" topLeftCell="C13" activePane="bottomRight" state="frozen"/>
      <selection pane="topRight" activeCell="C3" sqref="C3"/>
      <selection pane="bottomLeft" activeCell="A13" sqref="A13"/>
      <selection pane="bottomRight" activeCell="I14" sqref="I14"/>
    </sheetView>
  </sheetViews>
  <sheetFormatPr defaultColWidth="9.125" defaultRowHeight="14.25"/>
  <cols>
    <col min="1" max="1" width="15" style="2" customWidth="1"/>
    <col min="2" max="2" width="45.375" style="2" customWidth="1"/>
    <col min="3" max="3" width="16.25" style="2" customWidth="1"/>
    <col min="4" max="4" width="13.25" style="2" customWidth="1"/>
    <col min="5" max="5" width="16.25" style="2" customWidth="1"/>
    <col min="6" max="6" width="11.125" style="2" customWidth="1"/>
    <col min="7" max="7" width="16.25" style="2" customWidth="1"/>
    <col min="8" max="8" width="11.25" style="2" customWidth="1"/>
    <col min="9" max="9" width="16.125" style="2" bestFit="1" customWidth="1"/>
    <col min="10" max="10" width="18.25" style="2" customWidth="1"/>
    <col min="11" max="11" width="11.125" style="2" customWidth="1"/>
    <col min="12" max="12" width="15" style="2" customWidth="1"/>
    <col min="13" max="13" width="8" style="2" customWidth="1"/>
    <col min="14" max="16384" width="9.125" style="2"/>
  </cols>
  <sheetData>
    <row r="1" spans="1:13">
      <c r="A1" s="3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">
      <c r="A2" s="92" t="s">
        <v>56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13">
      <c r="A3" s="93" t="s">
        <v>0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3">
      <c r="A4" s="94" t="s">
        <v>1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</row>
    <row r="5" spans="1:13" ht="15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6.5" customHeight="1" thickTop="1" thickBot="1">
      <c r="A6" s="95" t="s">
        <v>57</v>
      </c>
      <c r="B6" s="110" t="s">
        <v>107</v>
      </c>
      <c r="C6" s="86"/>
      <c r="D6" s="86"/>
      <c r="E6" s="97" t="s">
        <v>2</v>
      </c>
      <c r="F6" s="97"/>
      <c r="G6" s="98" t="s">
        <v>3</v>
      </c>
      <c r="H6" s="98"/>
      <c r="I6" s="98"/>
      <c r="J6" s="98"/>
      <c r="K6" s="98"/>
      <c r="L6" s="98"/>
      <c r="M6" s="98"/>
    </row>
    <row r="7" spans="1:13" ht="15" thickTop="1">
      <c r="A7" s="95"/>
      <c r="B7" s="111"/>
      <c r="C7" s="87"/>
      <c r="D7" s="87"/>
      <c r="E7" s="97"/>
      <c r="F7" s="97"/>
      <c r="G7" s="98"/>
      <c r="H7" s="98"/>
      <c r="I7" s="98"/>
      <c r="J7" s="98"/>
      <c r="K7" s="98"/>
      <c r="L7" s="98"/>
      <c r="M7" s="98"/>
    </row>
    <row r="8" spans="1:13" ht="28.5" customHeight="1">
      <c r="A8" s="4" t="s">
        <v>59</v>
      </c>
      <c r="B8" s="76" t="s">
        <v>29</v>
      </c>
      <c r="C8" s="79"/>
      <c r="D8" s="79"/>
      <c r="E8" s="101" t="s">
        <v>60</v>
      </c>
      <c r="F8" s="101"/>
      <c r="G8" s="102" t="s">
        <v>28</v>
      </c>
      <c r="H8" s="102"/>
      <c r="I8" s="102"/>
      <c r="J8" s="102"/>
      <c r="K8" s="102"/>
      <c r="L8" s="102"/>
      <c r="M8" s="102"/>
    </row>
    <row r="9" spans="1:13" ht="15" thickBot="1">
      <c r="A9" s="103" t="s">
        <v>4</v>
      </c>
      <c r="B9" s="103"/>
      <c r="C9" s="104" t="s">
        <v>61</v>
      </c>
      <c r="D9" s="104"/>
      <c r="E9" s="104"/>
      <c r="F9" s="104"/>
      <c r="G9" s="104"/>
      <c r="H9" s="104"/>
      <c r="I9" s="104"/>
      <c r="J9" s="104"/>
      <c r="K9" s="104"/>
      <c r="L9" s="104"/>
      <c r="M9" s="104"/>
    </row>
    <row r="10" spans="1:13" ht="15.75" thickTop="1" thickBot="1">
      <c r="A10" s="103"/>
      <c r="B10" s="103"/>
      <c r="C10" s="5" t="s">
        <v>62</v>
      </c>
      <c r="D10" s="6">
        <v>2024</v>
      </c>
      <c r="E10" s="105" t="s">
        <v>5</v>
      </c>
      <c r="F10" s="105"/>
      <c r="G10" s="105" t="s">
        <v>5</v>
      </c>
      <c r="H10" s="105"/>
      <c r="I10" s="7" t="s">
        <v>5</v>
      </c>
      <c r="J10" s="105" t="s">
        <v>5</v>
      </c>
      <c r="K10" s="105"/>
      <c r="L10" s="108" t="s">
        <v>63</v>
      </c>
      <c r="M10" s="109" t="s">
        <v>6</v>
      </c>
    </row>
    <row r="11" spans="1:13" ht="28.5" thickTop="1" thickBot="1">
      <c r="A11" s="103"/>
      <c r="B11" s="103"/>
      <c r="C11" s="8" t="s">
        <v>64</v>
      </c>
      <c r="D11" s="9" t="s">
        <v>7</v>
      </c>
      <c r="E11" s="10" t="s">
        <v>8</v>
      </c>
      <c r="F11" s="11" t="s">
        <v>7</v>
      </c>
      <c r="G11" s="10" t="s">
        <v>9</v>
      </c>
      <c r="H11" s="11" t="s">
        <v>7</v>
      </c>
      <c r="I11" s="12" t="s">
        <v>65</v>
      </c>
      <c r="J11" s="10" t="s">
        <v>10</v>
      </c>
      <c r="K11" s="11" t="s">
        <v>7</v>
      </c>
      <c r="L11" s="108"/>
      <c r="M11" s="109"/>
    </row>
    <row r="12" spans="1:13" ht="15.75" thickTop="1" thickBot="1">
      <c r="A12" s="103"/>
      <c r="B12" s="103"/>
      <c r="C12" s="13" t="s">
        <v>11</v>
      </c>
      <c r="D12" s="13" t="s">
        <v>12</v>
      </c>
      <c r="E12" s="13" t="s">
        <v>13</v>
      </c>
      <c r="F12" s="13" t="s">
        <v>14</v>
      </c>
      <c r="G12" s="13" t="s">
        <v>15</v>
      </c>
      <c r="H12" s="13" t="s">
        <v>16</v>
      </c>
      <c r="I12" s="13" t="s">
        <v>17</v>
      </c>
      <c r="J12" s="13" t="s">
        <v>18</v>
      </c>
      <c r="K12" s="13" t="s">
        <v>19</v>
      </c>
      <c r="L12" s="13" t="s">
        <v>20</v>
      </c>
      <c r="M12" s="14" t="s">
        <v>21</v>
      </c>
    </row>
    <row r="13" spans="1:13" ht="15" thickTop="1">
      <c r="A13" s="106" t="s">
        <v>36</v>
      </c>
      <c r="B13" s="106"/>
      <c r="C13" s="15"/>
      <c r="D13" s="16"/>
      <c r="E13" s="15"/>
      <c r="F13" s="16"/>
      <c r="G13" s="15"/>
      <c r="H13" s="16"/>
      <c r="I13" s="17"/>
      <c r="J13" s="15"/>
      <c r="K13" s="16"/>
      <c r="L13" s="15"/>
      <c r="M13" s="18"/>
    </row>
    <row r="14" spans="1:13">
      <c r="A14" s="19" t="s">
        <v>22</v>
      </c>
      <c r="B14" s="20" t="s">
        <v>23</v>
      </c>
      <c r="C14" s="15"/>
      <c r="D14" s="16"/>
      <c r="E14" s="15"/>
      <c r="F14" s="16"/>
      <c r="G14" s="15"/>
      <c r="H14" s="16"/>
      <c r="I14" s="21"/>
      <c r="J14" s="15"/>
      <c r="K14" s="16"/>
      <c r="L14" s="15"/>
      <c r="M14" s="18"/>
    </row>
    <row r="15" spans="1:13" s="50" customFormat="1">
      <c r="A15" s="51" t="s">
        <v>38</v>
      </c>
      <c r="B15" s="52" t="s">
        <v>39</v>
      </c>
      <c r="C15" s="54">
        <v>80869137</v>
      </c>
      <c r="D15" s="82">
        <f>C15/C$30</f>
        <v>1.4556518630888351E-2</v>
      </c>
      <c r="E15" s="54">
        <v>90755000</v>
      </c>
      <c r="F15" s="82">
        <f>E15/E$30</f>
        <v>1.3274487080869278E-2</v>
      </c>
      <c r="G15" s="54">
        <v>90755000</v>
      </c>
      <c r="H15" s="82">
        <f>G15/G$30</f>
        <v>1.837589151066411E-2</v>
      </c>
      <c r="I15" s="54">
        <f t="shared" ref="I15:I21" si="0">G15-E15</f>
        <v>0</v>
      </c>
      <c r="J15" s="54">
        <v>88326139</v>
      </c>
      <c r="K15" s="82">
        <f>J15/J$30</f>
        <v>1.7910392544469505E-2</v>
      </c>
      <c r="L15" s="54">
        <f t="shared" ref="L15:L21" si="1">G15-J15</f>
        <v>2428861</v>
      </c>
      <c r="M15" s="55">
        <f>100*J15/G15</f>
        <v>97.323716599636384</v>
      </c>
    </row>
    <row r="16" spans="1:13" s="50" customFormat="1">
      <c r="A16" s="51" t="s">
        <v>40</v>
      </c>
      <c r="B16" s="52" t="s">
        <v>41</v>
      </c>
      <c r="C16" s="54">
        <v>13396043</v>
      </c>
      <c r="D16" s="82">
        <f t="shared" ref="D16:D30" si="2">C16/C$30</f>
        <v>2.4112999933421013E-3</v>
      </c>
      <c r="E16" s="54">
        <v>16290000</v>
      </c>
      <c r="F16" s="82">
        <f t="shared" ref="F16:F30" si="3">E16/E$30</f>
        <v>2.3826940063617491E-3</v>
      </c>
      <c r="G16" s="54">
        <v>16290000</v>
      </c>
      <c r="H16" s="82">
        <f t="shared" ref="H16:H30" si="4">G16/G$30</f>
        <v>3.2983667314056349E-3</v>
      </c>
      <c r="I16" s="54">
        <f t="shared" si="0"/>
        <v>0</v>
      </c>
      <c r="J16" s="54">
        <v>14518875</v>
      </c>
      <c r="K16" s="82">
        <f t="shared" ref="K16:K30" si="5">J16/J$30</f>
        <v>2.9440746929296283E-3</v>
      </c>
      <c r="L16" s="54">
        <f t="shared" si="1"/>
        <v>1771125</v>
      </c>
      <c r="M16" s="55">
        <f>100*J16/G16</f>
        <v>89.127532228360963</v>
      </c>
    </row>
    <row r="17" spans="1:13" s="50" customFormat="1">
      <c r="A17" s="51" t="s">
        <v>42</v>
      </c>
      <c r="B17" s="52" t="s">
        <v>43</v>
      </c>
      <c r="C17" s="54">
        <v>44051596</v>
      </c>
      <c r="D17" s="82">
        <f t="shared" si="2"/>
        <v>7.9293275739342525E-3</v>
      </c>
      <c r="E17" s="54">
        <v>44000000</v>
      </c>
      <c r="F17" s="82">
        <f t="shared" si="3"/>
        <v>6.4357603609525452E-3</v>
      </c>
      <c r="G17" s="54">
        <v>51500000</v>
      </c>
      <c r="H17" s="82">
        <f t="shared" si="4"/>
        <v>1.0427617352203204E-2</v>
      </c>
      <c r="I17" s="54">
        <f t="shared" si="0"/>
        <v>7500000</v>
      </c>
      <c r="J17" s="54">
        <v>51200575</v>
      </c>
      <c r="K17" s="82">
        <f t="shared" si="5"/>
        <v>1.0382231207372843E-2</v>
      </c>
      <c r="L17" s="54">
        <f t="shared" si="1"/>
        <v>299425</v>
      </c>
      <c r="M17" s="55">
        <f>100*J17/G17</f>
        <v>99.418592233009704</v>
      </c>
    </row>
    <row r="18" spans="1:13" s="50" customFormat="1">
      <c r="A18" s="51" t="s">
        <v>44</v>
      </c>
      <c r="B18" s="52" t="s">
        <v>45</v>
      </c>
      <c r="C18" s="54">
        <v>0</v>
      </c>
      <c r="D18" s="82">
        <f t="shared" si="2"/>
        <v>0</v>
      </c>
      <c r="E18" s="54">
        <v>0</v>
      </c>
      <c r="F18" s="82">
        <f t="shared" si="3"/>
        <v>0</v>
      </c>
      <c r="G18" s="54">
        <v>0</v>
      </c>
      <c r="H18" s="82">
        <f t="shared" si="4"/>
        <v>0</v>
      </c>
      <c r="I18" s="54">
        <f t="shared" si="0"/>
        <v>0</v>
      </c>
      <c r="J18" s="54">
        <v>0</v>
      </c>
      <c r="K18" s="82">
        <f t="shared" si="5"/>
        <v>0</v>
      </c>
      <c r="L18" s="54">
        <f t="shared" si="1"/>
        <v>0</v>
      </c>
      <c r="M18" s="55">
        <v>0</v>
      </c>
    </row>
    <row r="19" spans="1:13" s="50" customFormat="1">
      <c r="A19" s="51" t="s">
        <v>46</v>
      </c>
      <c r="B19" s="52" t="s">
        <v>47</v>
      </c>
      <c r="C19" s="54">
        <v>5033000000</v>
      </c>
      <c r="D19" s="82">
        <f t="shared" si="2"/>
        <v>0.90594460367817542</v>
      </c>
      <c r="E19" s="54">
        <v>6211000000</v>
      </c>
      <c r="F19" s="82">
        <f t="shared" si="3"/>
        <v>0.908466081860824</v>
      </c>
      <c r="G19" s="54">
        <v>4603900000</v>
      </c>
      <c r="H19" s="82">
        <f t="shared" si="4"/>
        <v>0.93218849568559858</v>
      </c>
      <c r="I19" s="54">
        <f t="shared" si="0"/>
        <v>-1607100000</v>
      </c>
      <c r="J19" s="54">
        <v>4603900000</v>
      </c>
      <c r="K19" s="82">
        <f t="shared" si="5"/>
        <v>0.93355893475071006</v>
      </c>
      <c r="L19" s="54">
        <f t="shared" si="1"/>
        <v>0</v>
      </c>
      <c r="M19" s="55">
        <f>100*J19/G19</f>
        <v>100</v>
      </c>
    </row>
    <row r="20" spans="1:13" s="50" customFormat="1">
      <c r="A20" s="51" t="s">
        <v>48</v>
      </c>
      <c r="B20" s="52" t="s">
        <v>49</v>
      </c>
      <c r="C20" s="54">
        <v>0</v>
      </c>
      <c r="D20" s="82">
        <f t="shared" si="2"/>
        <v>0</v>
      </c>
      <c r="E20" s="54">
        <v>0</v>
      </c>
      <c r="F20" s="82">
        <f t="shared" si="3"/>
        <v>0</v>
      </c>
      <c r="G20" s="54">
        <v>0</v>
      </c>
      <c r="H20" s="82">
        <f t="shared" si="4"/>
        <v>0</v>
      </c>
      <c r="I20" s="54">
        <f t="shared" si="0"/>
        <v>0</v>
      </c>
      <c r="J20" s="54">
        <v>0</v>
      </c>
      <c r="K20" s="82">
        <f t="shared" si="5"/>
        <v>0</v>
      </c>
      <c r="L20" s="54">
        <f t="shared" si="1"/>
        <v>0</v>
      </c>
      <c r="M20" s="55">
        <v>0</v>
      </c>
    </row>
    <row r="21" spans="1:13" s="50" customFormat="1">
      <c r="A21" s="51" t="s">
        <v>50</v>
      </c>
      <c r="B21" s="52" t="s">
        <v>51</v>
      </c>
      <c r="C21" s="54">
        <v>455000</v>
      </c>
      <c r="D21" s="82">
        <f t="shared" si="2"/>
        <v>8.1900416187873984E-5</v>
      </c>
      <c r="E21" s="54">
        <v>0</v>
      </c>
      <c r="F21" s="82">
        <f t="shared" si="3"/>
        <v>0</v>
      </c>
      <c r="G21" s="54">
        <v>240000</v>
      </c>
      <c r="H21" s="82">
        <f t="shared" si="4"/>
        <v>4.8594721641335321E-5</v>
      </c>
      <c r="I21" s="54">
        <f t="shared" si="0"/>
        <v>240000</v>
      </c>
      <c r="J21" s="54">
        <v>110000</v>
      </c>
      <c r="K21" s="82">
        <f t="shared" si="5"/>
        <v>2.2305324360341907E-5</v>
      </c>
      <c r="L21" s="54">
        <f t="shared" si="1"/>
        <v>130000</v>
      </c>
      <c r="M21" s="55">
        <f t="shared" ref="M21:M30" si="6">100*J21/G21</f>
        <v>45.833333333333336</v>
      </c>
    </row>
    <row r="22" spans="1:13">
      <c r="A22" s="27"/>
      <c r="B22" s="28" t="s">
        <v>66</v>
      </c>
      <c r="C22" s="30">
        <v>5171771776</v>
      </c>
      <c r="D22" s="83">
        <f t="shared" si="2"/>
        <v>0.93092365029252799</v>
      </c>
      <c r="E22" s="30">
        <v>6362045000</v>
      </c>
      <c r="F22" s="83">
        <f t="shared" si="3"/>
        <v>0.93055902330900764</v>
      </c>
      <c r="G22" s="30">
        <f>SUM(G15:G21)</f>
        <v>4762685000</v>
      </c>
      <c r="H22" s="83">
        <f t="shared" si="4"/>
        <v>0.96433896600151292</v>
      </c>
      <c r="I22" s="30">
        <f>SUM(I15:I21)</f>
        <v>-1599360000</v>
      </c>
      <c r="J22" s="30">
        <f>SUM(J15:J21)</f>
        <v>4758055589</v>
      </c>
      <c r="K22" s="83">
        <f t="shared" si="5"/>
        <v>0.96481793851984232</v>
      </c>
      <c r="L22" s="30">
        <f t="shared" ref="L22:L30" si="7">G22-J22</f>
        <v>4629411</v>
      </c>
      <c r="M22" s="74">
        <f t="shared" si="6"/>
        <v>99.902798295499281</v>
      </c>
    </row>
    <row r="23" spans="1:13">
      <c r="A23" s="22" t="s">
        <v>52</v>
      </c>
      <c r="B23" s="23" t="s">
        <v>53</v>
      </c>
      <c r="C23" s="25">
        <v>0</v>
      </c>
      <c r="D23" s="82">
        <f t="shared" si="2"/>
        <v>0</v>
      </c>
      <c r="E23" s="25">
        <v>20000000</v>
      </c>
      <c r="F23" s="82">
        <f t="shared" si="3"/>
        <v>2.9253456186147933E-3</v>
      </c>
      <c r="G23" s="62">
        <v>20000000</v>
      </c>
      <c r="H23" s="88">
        <f t="shared" si="4"/>
        <v>4.0495601367779429E-3</v>
      </c>
      <c r="I23" s="63">
        <f t="shared" ref="I23:I30" si="8">G23-E23</f>
        <v>0</v>
      </c>
      <c r="J23" s="62">
        <v>969450</v>
      </c>
      <c r="K23" s="88">
        <f t="shared" si="5"/>
        <v>1.9658087910121328E-4</v>
      </c>
      <c r="L23" s="63">
        <f t="shared" si="7"/>
        <v>19030550</v>
      </c>
      <c r="M23" s="64">
        <f t="shared" si="6"/>
        <v>4.8472499999999998</v>
      </c>
    </row>
    <row r="24" spans="1:13">
      <c r="A24" s="22" t="s">
        <v>54</v>
      </c>
      <c r="B24" s="23" t="s">
        <v>55</v>
      </c>
      <c r="C24" s="25">
        <v>278965268.25999999</v>
      </c>
      <c r="D24" s="82">
        <f t="shared" si="2"/>
        <v>5.0214003455947065E-2</v>
      </c>
      <c r="E24" s="25">
        <v>296754000</v>
      </c>
      <c r="F24" s="82">
        <f t="shared" si="3"/>
        <v>4.3405400685320721E-2</v>
      </c>
      <c r="G24" s="62">
        <v>48123000</v>
      </c>
      <c r="H24" s="88">
        <f t="shared" si="4"/>
        <v>9.7438491231082482E-3</v>
      </c>
      <c r="I24" s="63">
        <f t="shared" si="8"/>
        <v>-248631000</v>
      </c>
      <c r="J24" s="62">
        <v>47814895.5</v>
      </c>
      <c r="K24" s="88">
        <f t="shared" si="5"/>
        <v>9.6956977580304783E-3</v>
      </c>
      <c r="L24" s="63">
        <f t="shared" si="7"/>
        <v>308104.5</v>
      </c>
      <c r="M24" s="64">
        <f t="shared" si="6"/>
        <v>99.359756249610371</v>
      </c>
    </row>
    <row r="25" spans="1:13">
      <c r="A25" s="27"/>
      <c r="B25" s="28" t="s">
        <v>67</v>
      </c>
      <c r="C25" s="30">
        <v>278965268.25999999</v>
      </c>
      <c r="D25" s="83">
        <f t="shared" si="2"/>
        <v>5.0214003455947065E-2</v>
      </c>
      <c r="E25" s="30">
        <v>316754000</v>
      </c>
      <c r="F25" s="83">
        <f t="shared" si="3"/>
        <v>4.6330746303935515E-2</v>
      </c>
      <c r="G25" s="60">
        <f>G23+G24</f>
        <v>68123000</v>
      </c>
      <c r="H25" s="89">
        <f t="shared" si="4"/>
        <v>1.3793409259886192E-2</v>
      </c>
      <c r="I25" s="63">
        <f t="shared" si="8"/>
        <v>-248631000</v>
      </c>
      <c r="J25" s="60">
        <f>J23+J24</f>
        <v>48784345.5</v>
      </c>
      <c r="K25" s="89">
        <f t="shared" si="5"/>
        <v>9.892278637131692E-3</v>
      </c>
      <c r="L25" s="60">
        <f t="shared" si="7"/>
        <v>19338654.5</v>
      </c>
      <c r="M25" s="74">
        <f t="shared" si="6"/>
        <v>71.612150815436777</v>
      </c>
    </row>
    <row r="26" spans="1:13">
      <c r="A26" s="22" t="s">
        <v>52</v>
      </c>
      <c r="B26" s="23" t="s">
        <v>53</v>
      </c>
      <c r="C26" s="25">
        <v>85853440</v>
      </c>
      <c r="D26" s="82">
        <f t="shared" si="2"/>
        <v>1.5453697730023447E-2</v>
      </c>
      <c r="E26" s="25">
        <v>0</v>
      </c>
      <c r="F26" s="82">
        <f t="shared" si="3"/>
        <v>0</v>
      </c>
      <c r="G26" s="62">
        <v>0</v>
      </c>
      <c r="H26" s="88">
        <f t="shared" si="4"/>
        <v>0</v>
      </c>
      <c r="I26" s="63">
        <f t="shared" si="8"/>
        <v>0</v>
      </c>
      <c r="J26" s="62">
        <v>124718580</v>
      </c>
      <c r="K26" s="88">
        <f t="shared" si="5"/>
        <v>2.5289894369647736E-2</v>
      </c>
      <c r="L26" s="63">
        <f t="shared" si="7"/>
        <v>-124718580</v>
      </c>
      <c r="M26" s="64">
        <v>0</v>
      </c>
    </row>
    <row r="27" spans="1:13">
      <c r="A27" s="22" t="s">
        <v>54</v>
      </c>
      <c r="B27" s="23" t="s">
        <v>55</v>
      </c>
      <c r="C27" s="25">
        <v>18936840</v>
      </c>
      <c r="D27" s="82">
        <f t="shared" si="2"/>
        <v>3.4086485215014937E-3</v>
      </c>
      <c r="E27" s="25">
        <v>158000000</v>
      </c>
      <c r="F27" s="82">
        <f t="shared" si="3"/>
        <v>2.3110230387056868E-2</v>
      </c>
      <c r="G27" s="62">
        <v>108000000</v>
      </c>
      <c r="H27" s="88">
        <f t="shared" si="4"/>
        <v>2.1867624738600894E-2</v>
      </c>
      <c r="I27" s="63">
        <f t="shared" si="8"/>
        <v>-50000000</v>
      </c>
      <c r="J27" s="62">
        <v>-550</v>
      </c>
      <c r="K27" s="88">
        <f t="shared" si="5"/>
        <v>-1.1152662180170953E-7</v>
      </c>
      <c r="L27" s="63">
        <f t="shared" si="7"/>
        <v>108000550</v>
      </c>
      <c r="M27" s="64">
        <f t="shared" si="6"/>
        <v>-5.0925925925925921E-4</v>
      </c>
    </row>
    <row r="28" spans="1:13">
      <c r="A28" s="27"/>
      <c r="B28" s="28" t="s">
        <v>68</v>
      </c>
      <c r="C28" s="30">
        <v>104790280</v>
      </c>
      <c r="D28" s="83">
        <f t="shared" si="2"/>
        <v>1.8862346251524942E-2</v>
      </c>
      <c r="E28" s="30">
        <v>158000000</v>
      </c>
      <c r="F28" s="83">
        <f t="shared" si="3"/>
        <v>2.3110230387056868E-2</v>
      </c>
      <c r="G28" s="60">
        <f>G26+G27</f>
        <v>108000000</v>
      </c>
      <c r="H28" s="89">
        <f t="shared" si="4"/>
        <v>2.1867624738600894E-2</v>
      </c>
      <c r="I28" s="60">
        <f t="shared" si="8"/>
        <v>-50000000</v>
      </c>
      <c r="J28" s="60">
        <f>J26+J27</f>
        <v>124718030</v>
      </c>
      <c r="K28" s="89">
        <f t="shared" si="5"/>
        <v>2.5289782843025934E-2</v>
      </c>
      <c r="L28" s="60">
        <f t="shared" si="7"/>
        <v>-16718030</v>
      </c>
      <c r="M28" s="74">
        <f t="shared" si="6"/>
        <v>115.4796574074074</v>
      </c>
    </row>
    <row r="29" spans="1:13">
      <c r="A29" s="32"/>
      <c r="B29" s="33" t="s">
        <v>69</v>
      </c>
      <c r="C29" s="35">
        <v>383755548.25999999</v>
      </c>
      <c r="D29" s="84">
        <f t="shared" si="2"/>
        <v>6.9076349707472007E-2</v>
      </c>
      <c r="E29" s="35">
        <v>474754000</v>
      </c>
      <c r="F29" s="84">
        <f t="shared" si="3"/>
        <v>6.9440976690992376E-2</v>
      </c>
      <c r="G29" s="67">
        <f>G28+G25</f>
        <v>176123000</v>
      </c>
      <c r="H29" s="90">
        <f t="shared" si="4"/>
        <v>3.5661033998487086E-2</v>
      </c>
      <c r="I29" s="67">
        <f t="shared" si="8"/>
        <v>-298631000</v>
      </c>
      <c r="J29" s="67">
        <f>J28+J25</f>
        <v>173502375.5</v>
      </c>
      <c r="K29" s="90">
        <f t="shared" si="5"/>
        <v>3.518206148015763E-2</v>
      </c>
      <c r="L29" s="67">
        <f t="shared" si="7"/>
        <v>2620624.5</v>
      </c>
      <c r="M29" s="36">
        <f t="shared" si="6"/>
        <v>98.512048681887094</v>
      </c>
    </row>
    <row r="30" spans="1:13">
      <c r="A30" s="32"/>
      <c r="B30" s="33" t="s">
        <v>70</v>
      </c>
      <c r="C30" s="35">
        <v>5555527324.2600002</v>
      </c>
      <c r="D30" s="84">
        <f t="shared" si="2"/>
        <v>1</v>
      </c>
      <c r="E30" s="35">
        <v>6836799000</v>
      </c>
      <c r="F30" s="84">
        <f t="shared" si="3"/>
        <v>1</v>
      </c>
      <c r="G30" s="67">
        <f>G29+G22</f>
        <v>4938808000</v>
      </c>
      <c r="H30" s="90">
        <f t="shared" si="4"/>
        <v>1</v>
      </c>
      <c r="I30" s="67">
        <f t="shared" si="8"/>
        <v>-1897991000</v>
      </c>
      <c r="J30" s="67">
        <f>J29+J22</f>
        <v>4931557964.5</v>
      </c>
      <c r="K30" s="90">
        <f t="shared" si="5"/>
        <v>1</v>
      </c>
      <c r="L30" s="67">
        <f t="shared" si="7"/>
        <v>7250035.5</v>
      </c>
      <c r="M30" s="36">
        <f t="shared" si="6"/>
        <v>99.853202726244874</v>
      </c>
    </row>
    <row r="31" spans="1:13">
      <c r="A31" s="27"/>
      <c r="B31" s="28" t="s">
        <v>71</v>
      </c>
      <c r="C31" s="30">
        <v>0</v>
      </c>
      <c r="D31" s="30"/>
      <c r="E31" s="30"/>
      <c r="F31" s="30"/>
      <c r="G31" s="60"/>
      <c r="H31" s="60"/>
      <c r="I31" s="60"/>
      <c r="J31" s="60">
        <v>2292452</v>
      </c>
      <c r="K31" s="60"/>
      <c r="L31" s="60"/>
      <c r="M31" s="61"/>
    </row>
    <row r="32" spans="1:13">
      <c r="A32" s="27"/>
      <c r="B32" s="28" t="s">
        <v>72</v>
      </c>
      <c r="C32" s="30">
        <v>0</v>
      </c>
      <c r="D32" s="30"/>
      <c r="E32" s="30"/>
      <c r="F32" s="30"/>
      <c r="G32" s="60"/>
      <c r="H32" s="60"/>
      <c r="I32" s="60"/>
      <c r="J32" s="60">
        <v>0</v>
      </c>
      <c r="K32" s="60"/>
      <c r="L32" s="60"/>
      <c r="M32" s="61"/>
    </row>
    <row r="33" spans="1:13" ht="15" thickBot="1">
      <c r="A33" s="32"/>
      <c r="B33" s="33" t="s">
        <v>73</v>
      </c>
      <c r="C33" s="35">
        <v>5555527324.2600002</v>
      </c>
      <c r="D33" s="35"/>
      <c r="E33" s="35"/>
      <c r="F33" s="35"/>
      <c r="G33" s="35">
        <f>SUM(G30:G32)</f>
        <v>4938808000</v>
      </c>
      <c r="H33" s="35"/>
      <c r="I33" s="35"/>
      <c r="J33" s="35">
        <f>SUM(J30:J32)</f>
        <v>4933850416.5</v>
      </c>
      <c r="K33" s="35"/>
      <c r="L33" s="35"/>
      <c r="M33" s="36"/>
    </row>
    <row r="34" spans="1:13" ht="15" thickTop="1">
      <c r="A34" s="107" t="s">
        <v>74</v>
      </c>
      <c r="B34" s="107"/>
      <c r="C34" s="37"/>
      <c r="D34" s="38"/>
      <c r="E34" s="37"/>
      <c r="F34" s="38"/>
      <c r="G34" s="37"/>
      <c r="H34" s="38"/>
      <c r="I34" s="39"/>
      <c r="J34" s="37"/>
      <c r="K34" s="38"/>
      <c r="L34" s="37"/>
      <c r="M34" s="40"/>
    </row>
    <row r="35" spans="1:13">
      <c r="A35" s="41" t="s">
        <v>37</v>
      </c>
      <c r="B35" s="20" t="s">
        <v>23</v>
      </c>
      <c r="C35" s="15"/>
      <c r="D35" s="16"/>
      <c r="E35" s="15"/>
      <c r="F35" s="16"/>
      <c r="G35" s="15"/>
      <c r="H35" s="16"/>
      <c r="I35" s="21"/>
      <c r="J35" s="15"/>
      <c r="K35" s="16"/>
      <c r="L35" s="15"/>
      <c r="M35" s="18"/>
    </row>
    <row r="36" spans="1:13">
      <c r="A36" s="22"/>
      <c r="B36" s="42" t="s">
        <v>75</v>
      </c>
      <c r="C36" s="35">
        <v>5171771776</v>
      </c>
      <c r="D36" s="35">
        <v>93.1</v>
      </c>
      <c r="E36" s="35">
        <v>6362045000</v>
      </c>
      <c r="F36" s="35">
        <v>93.1</v>
      </c>
      <c r="G36" s="35">
        <f>G38+G39+G40</f>
        <v>4762685000</v>
      </c>
      <c r="H36" s="35">
        <f>100*G36/$G$66</f>
        <v>96.433896600151286</v>
      </c>
      <c r="I36" s="35">
        <f>I38+I39+I40</f>
        <v>-1599360000</v>
      </c>
      <c r="J36" s="35">
        <f>J38+J39+J40</f>
        <v>4758055589</v>
      </c>
      <c r="K36" s="35">
        <f>100*J36/$J$66</f>
        <v>96.43696479098557</v>
      </c>
      <c r="L36" s="35">
        <f>L38+L39+L40</f>
        <v>4629411</v>
      </c>
      <c r="M36" s="36">
        <f>100*J36/$G$36</f>
        <v>99.902798295499281</v>
      </c>
    </row>
    <row r="37" spans="1:13">
      <c r="A37" s="22" t="s">
        <v>76</v>
      </c>
      <c r="B37" s="43" t="s">
        <v>77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</row>
    <row r="38" spans="1:13" s="50" customFormat="1">
      <c r="A38" s="51" t="s">
        <v>108</v>
      </c>
      <c r="B38" s="56" t="s">
        <v>109</v>
      </c>
      <c r="C38" s="54">
        <v>1437771776</v>
      </c>
      <c r="D38" s="54">
        <v>25.9</v>
      </c>
      <c r="E38" s="54">
        <v>2151045000</v>
      </c>
      <c r="F38" s="54">
        <v>31.5</v>
      </c>
      <c r="G38" s="54">
        <v>944685000</v>
      </c>
      <c r="H38" s="54">
        <f>100*G38/$G$66</f>
        <v>19.127793589060357</v>
      </c>
      <c r="I38" s="54">
        <f>G38-E38</f>
        <v>-1206360000</v>
      </c>
      <c r="J38" s="54">
        <v>940055589</v>
      </c>
      <c r="K38" s="54">
        <f>100*J38/$J$66</f>
        <v>19.053183814738784</v>
      </c>
      <c r="L38" s="54">
        <f>G38-J38</f>
        <v>4629411</v>
      </c>
      <c r="M38" s="26">
        <f>100*J38/$G$36</f>
        <v>19.737933308627383</v>
      </c>
    </row>
    <row r="39" spans="1:13" s="50" customFormat="1">
      <c r="A39" s="51" t="s">
        <v>110</v>
      </c>
      <c r="B39" s="56" t="s">
        <v>111</v>
      </c>
      <c r="C39" s="54">
        <v>832090000</v>
      </c>
      <c r="D39" s="54">
        <v>15</v>
      </c>
      <c r="E39" s="54">
        <v>876090000</v>
      </c>
      <c r="F39" s="54">
        <v>12.8</v>
      </c>
      <c r="G39" s="54">
        <v>876090000</v>
      </c>
      <c r="H39" s="54">
        <f>100*G39/$G$66</f>
        <v>17.738895701148941</v>
      </c>
      <c r="I39" s="54">
        <f>G39-E39</f>
        <v>0</v>
      </c>
      <c r="J39" s="54">
        <v>876090000</v>
      </c>
      <c r="K39" s="54">
        <f>100*J39/$J$66</f>
        <v>17.75671992547932</v>
      </c>
      <c r="L39" s="54">
        <f>G39-J39</f>
        <v>0</v>
      </c>
      <c r="M39" s="26">
        <f>100*J39/$G$36</f>
        <v>18.394875999567471</v>
      </c>
    </row>
    <row r="40" spans="1:13" s="50" customFormat="1">
      <c r="A40" s="51" t="s">
        <v>112</v>
      </c>
      <c r="B40" s="56" t="s">
        <v>113</v>
      </c>
      <c r="C40" s="54">
        <v>2901910000</v>
      </c>
      <c r="D40" s="54">
        <v>52.2</v>
      </c>
      <c r="E40" s="54">
        <v>3334910000</v>
      </c>
      <c r="F40" s="54">
        <v>48.8</v>
      </c>
      <c r="G40" s="54">
        <v>2941910000</v>
      </c>
      <c r="H40" s="54">
        <f>100*G40/$G$66</f>
        <v>59.567207309941992</v>
      </c>
      <c r="I40" s="54">
        <f>G40-E40</f>
        <v>-393000000</v>
      </c>
      <c r="J40" s="54">
        <v>2941910000</v>
      </c>
      <c r="K40" s="54">
        <f>100*J40/$J$66</f>
        <v>59.627061050767466</v>
      </c>
      <c r="L40" s="54">
        <f>G40-J40</f>
        <v>0</v>
      </c>
      <c r="M40" s="26">
        <f>100*J40/$G$36</f>
        <v>61.76998898730443</v>
      </c>
    </row>
    <row r="41" spans="1:13">
      <c r="A41" s="22"/>
      <c r="B41" s="42" t="s">
        <v>80</v>
      </c>
      <c r="C41" s="35">
        <v>383755548.25999999</v>
      </c>
      <c r="D41" s="35">
        <v>6.9</v>
      </c>
      <c r="E41" s="35">
        <v>474754000</v>
      </c>
      <c r="F41" s="35">
        <v>6.9</v>
      </c>
      <c r="G41" s="35">
        <f>G56+G60</f>
        <v>176123000</v>
      </c>
      <c r="H41" s="35">
        <f>100*G41/$G$66</f>
        <v>3.5661033998487084</v>
      </c>
      <c r="I41" s="54">
        <f t="shared" ref="I41:I60" si="9">G41-E41</f>
        <v>-298631000</v>
      </c>
      <c r="J41" s="35">
        <f>J56+J60</f>
        <v>173502375.5</v>
      </c>
      <c r="K41" s="54">
        <f>100*J41/$J$66</f>
        <v>3.5165714574516835</v>
      </c>
      <c r="L41" s="54">
        <f t="shared" ref="L41:L60" si="10">G41-J41</f>
        <v>2620624.5</v>
      </c>
      <c r="M41" s="26">
        <f>100*J41/G41</f>
        <v>98.512048681887094</v>
      </c>
    </row>
    <row r="42" spans="1:13">
      <c r="A42" s="22" t="s">
        <v>76</v>
      </c>
      <c r="B42" s="43" t="s">
        <v>77</v>
      </c>
      <c r="C42" s="25"/>
      <c r="D42" s="25"/>
      <c r="E42" s="25"/>
      <c r="F42" s="25"/>
      <c r="G42" s="25"/>
      <c r="H42" s="54"/>
      <c r="I42" s="54"/>
      <c r="J42" s="25"/>
      <c r="K42" s="54"/>
      <c r="L42" s="54"/>
      <c r="M42" s="26"/>
    </row>
    <row r="43" spans="1:13">
      <c r="A43" s="22" t="s">
        <v>114</v>
      </c>
      <c r="B43" s="43" t="s">
        <v>115</v>
      </c>
      <c r="C43" s="25">
        <v>230773787.00999999</v>
      </c>
      <c r="D43" s="25">
        <v>4.2</v>
      </c>
      <c r="E43" s="25">
        <v>0</v>
      </c>
      <c r="F43" s="25">
        <v>0</v>
      </c>
      <c r="G43" s="62">
        <v>0</v>
      </c>
      <c r="H43" s="63">
        <f t="shared" ref="H43:H55" si="11">100*G43/$G$66</f>
        <v>0</v>
      </c>
      <c r="I43" s="63">
        <f t="shared" si="9"/>
        <v>0</v>
      </c>
      <c r="J43" s="62">
        <v>0</v>
      </c>
      <c r="K43" s="54">
        <f>100*J43/$J$66</f>
        <v>0</v>
      </c>
      <c r="L43" s="54">
        <f t="shared" si="10"/>
        <v>0</v>
      </c>
      <c r="M43" s="26">
        <f>100*J43/$G$36</f>
        <v>0</v>
      </c>
    </row>
    <row r="44" spans="1:13">
      <c r="A44" s="22" t="s">
        <v>116</v>
      </c>
      <c r="B44" s="43" t="s">
        <v>117</v>
      </c>
      <c r="C44" s="25">
        <v>3368945.98</v>
      </c>
      <c r="D44" s="25">
        <v>0.1</v>
      </c>
      <c r="E44" s="25">
        <v>120000</v>
      </c>
      <c r="F44" s="25">
        <v>0</v>
      </c>
      <c r="G44" s="62">
        <v>120000</v>
      </c>
      <c r="H44" s="63">
        <f t="shared" si="11"/>
        <v>2.4297360820667658E-3</v>
      </c>
      <c r="I44" s="63">
        <f t="shared" si="9"/>
        <v>0</v>
      </c>
      <c r="J44" s="62">
        <v>0</v>
      </c>
      <c r="K44" s="54">
        <f>100*J44/$J$66</f>
        <v>0</v>
      </c>
      <c r="L44" s="54">
        <f t="shared" si="10"/>
        <v>120000</v>
      </c>
      <c r="M44" s="26">
        <v>0</v>
      </c>
    </row>
    <row r="45" spans="1:13">
      <c r="A45" s="22" t="s">
        <v>118</v>
      </c>
      <c r="B45" s="43" t="s">
        <v>119</v>
      </c>
      <c r="C45" s="25">
        <v>0</v>
      </c>
      <c r="D45" s="25">
        <v>0</v>
      </c>
      <c r="E45" s="25">
        <v>20000000</v>
      </c>
      <c r="F45" s="25">
        <v>0.3</v>
      </c>
      <c r="G45" s="62">
        <v>20000000</v>
      </c>
      <c r="H45" s="63">
        <f t="shared" si="11"/>
        <v>0.40495601367779432</v>
      </c>
      <c r="I45" s="63">
        <f t="shared" si="9"/>
        <v>0</v>
      </c>
      <c r="J45" s="62">
        <v>969450</v>
      </c>
      <c r="K45" s="54">
        <f>100*J45/$J$66</f>
        <v>1.9648954024992785E-2</v>
      </c>
      <c r="L45" s="54">
        <f t="shared" si="10"/>
        <v>19030550</v>
      </c>
      <c r="M45" s="26">
        <f>100*J45/G45</f>
        <v>4.8472499999999998</v>
      </c>
    </row>
    <row r="46" spans="1:13">
      <c r="A46" s="22" t="s">
        <v>120</v>
      </c>
      <c r="B46" s="43" t="s">
        <v>121</v>
      </c>
      <c r="C46" s="25">
        <v>0</v>
      </c>
      <c r="D46" s="25">
        <v>0</v>
      </c>
      <c r="E46" s="25">
        <v>267614389</v>
      </c>
      <c r="F46" s="25">
        <v>3.9</v>
      </c>
      <c r="G46" s="62">
        <v>0</v>
      </c>
      <c r="H46" s="63">
        <f t="shared" si="11"/>
        <v>0</v>
      </c>
      <c r="I46" s="63">
        <f t="shared" si="9"/>
        <v>-267614389</v>
      </c>
      <c r="J46" s="62">
        <v>0</v>
      </c>
      <c r="K46" s="54">
        <f>100*J46/$J$66</f>
        <v>0</v>
      </c>
      <c r="L46" s="54">
        <f t="shared" si="10"/>
        <v>0</v>
      </c>
      <c r="M46" s="26">
        <f>100*J46/$G$36</f>
        <v>0</v>
      </c>
    </row>
    <row r="47" spans="1:13">
      <c r="A47" s="22" t="s">
        <v>122</v>
      </c>
      <c r="B47" s="43" t="s">
        <v>123</v>
      </c>
      <c r="C47" s="25">
        <v>0</v>
      </c>
      <c r="D47" s="25">
        <v>0</v>
      </c>
      <c r="E47" s="25">
        <v>1620000</v>
      </c>
      <c r="F47" s="25">
        <v>0</v>
      </c>
      <c r="G47" s="62">
        <v>225</v>
      </c>
      <c r="H47" s="63">
        <f t="shared" si="11"/>
        <v>4.5557551538751857E-6</v>
      </c>
      <c r="I47" s="63">
        <f t="shared" si="9"/>
        <v>-1619775</v>
      </c>
      <c r="J47" s="62">
        <v>0</v>
      </c>
      <c r="K47" s="54">
        <f>100*J47/$J$66</f>
        <v>0</v>
      </c>
      <c r="L47" s="54">
        <f t="shared" si="10"/>
        <v>225</v>
      </c>
      <c r="M47" s="26">
        <v>0</v>
      </c>
    </row>
    <row r="48" spans="1:13">
      <c r="A48" s="22" t="s">
        <v>124</v>
      </c>
      <c r="B48" s="43" t="s">
        <v>125</v>
      </c>
      <c r="C48" s="25">
        <v>27958179.530000001</v>
      </c>
      <c r="D48" s="25">
        <v>0.5</v>
      </c>
      <c r="E48" s="25">
        <v>4399611</v>
      </c>
      <c r="F48" s="25">
        <v>0.1</v>
      </c>
      <c r="G48" s="62">
        <v>4399611</v>
      </c>
      <c r="H48" s="63">
        <f t="shared" si="11"/>
        <v>8.9082446614648716E-2</v>
      </c>
      <c r="I48" s="63">
        <f t="shared" si="9"/>
        <v>0</v>
      </c>
      <c r="J48" s="62">
        <v>4398989.8899999997</v>
      </c>
      <c r="K48" s="54">
        <f>100*J48/J56</f>
        <v>9.0172161682480692</v>
      </c>
      <c r="L48" s="54">
        <f t="shared" si="10"/>
        <v>621.11000000033528</v>
      </c>
      <c r="M48" s="26">
        <f>100*J48/G48</f>
        <v>99.985882615531224</v>
      </c>
    </row>
    <row r="49" spans="1:13">
      <c r="A49" s="22" t="s">
        <v>126</v>
      </c>
      <c r="B49" s="43" t="s">
        <v>127</v>
      </c>
      <c r="C49" s="25">
        <v>1168680</v>
      </c>
      <c r="D49" s="25">
        <v>0</v>
      </c>
      <c r="E49" s="25">
        <v>0</v>
      </c>
      <c r="F49" s="25">
        <v>0</v>
      </c>
      <c r="G49" s="62">
        <v>0</v>
      </c>
      <c r="H49" s="63">
        <f t="shared" si="11"/>
        <v>0</v>
      </c>
      <c r="I49" s="63">
        <f t="shared" si="9"/>
        <v>0</v>
      </c>
      <c r="J49" s="62">
        <v>0</v>
      </c>
      <c r="K49" s="54" t="e">
        <f>100*J49/J57</f>
        <v>#DIV/0!</v>
      </c>
      <c r="L49" s="54">
        <f t="shared" si="10"/>
        <v>0</v>
      </c>
      <c r="M49" s="26">
        <f>100*J49/$G$36</f>
        <v>0</v>
      </c>
    </row>
    <row r="50" spans="1:13">
      <c r="A50" s="22" t="s">
        <v>128</v>
      </c>
      <c r="B50" s="43" t="s">
        <v>129</v>
      </c>
      <c r="C50" s="25">
        <v>0</v>
      </c>
      <c r="D50" s="25">
        <v>0</v>
      </c>
      <c r="E50" s="25">
        <v>0</v>
      </c>
      <c r="F50" s="25">
        <v>0</v>
      </c>
      <c r="G50" s="62">
        <v>0</v>
      </c>
      <c r="H50" s="63">
        <f t="shared" si="11"/>
        <v>0</v>
      </c>
      <c r="I50" s="63">
        <f t="shared" si="9"/>
        <v>0</v>
      </c>
      <c r="J50" s="62">
        <v>0</v>
      </c>
      <c r="K50" s="54">
        <f>100*J50/J58</f>
        <v>0</v>
      </c>
      <c r="L50" s="54">
        <f t="shared" si="10"/>
        <v>0</v>
      </c>
      <c r="M50" s="26">
        <f>100*J50/$G$36</f>
        <v>0</v>
      </c>
    </row>
    <row r="51" spans="1:13">
      <c r="A51" s="22" t="s">
        <v>130</v>
      </c>
      <c r="B51" s="43" t="s">
        <v>131</v>
      </c>
      <c r="C51" s="25">
        <v>0</v>
      </c>
      <c r="D51" s="25">
        <v>0</v>
      </c>
      <c r="E51" s="25">
        <v>0</v>
      </c>
      <c r="F51" s="25">
        <v>0</v>
      </c>
      <c r="G51" s="62">
        <v>0</v>
      </c>
      <c r="H51" s="63">
        <f t="shared" si="11"/>
        <v>0</v>
      </c>
      <c r="I51" s="63">
        <f t="shared" si="9"/>
        <v>0</v>
      </c>
      <c r="J51" s="62">
        <v>0</v>
      </c>
      <c r="K51" s="54" t="e">
        <f>100*J51/J59</f>
        <v>#DIV/0!</v>
      </c>
      <c r="L51" s="54">
        <f t="shared" si="10"/>
        <v>0</v>
      </c>
      <c r="M51" s="26">
        <f>100*J51/$G$36</f>
        <v>0</v>
      </c>
    </row>
    <row r="52" spans="1:13">
      <c r="A52" s="22" t="s">
        <v>132</v>
      </c>
      <c r="B52" s="43" t="s">
        <v>133</v>
      </c>
      <c r="C52" s="25">
        <v>1027479.83</v>
      </c>
      <c r="D52" s="25">
        <v>0</v>
      </c>
      <c r="E52" s="25">
        <v>3000000</v>
      </c>
      <c r="F52" s="25">
        <v>0</v>
      </c>
      <c r="G52" s="62">
        <v>5353000</v>
      </c>
      <c r="H52" s="63">
        <f t="shared" si="11"/>
        <v>0.10838647706086164</v>
      </c>
      <c r="I52" s="63">
        <f t="shared" si="9"/>
        <v>2353000</v>
      </c>
      <c r="J52" s="62">
        <v>5175313.24</v>
      </c>
      <c r="K52" s="54">
        <f>100*J52/J60</f>
        <v>4.1496111187772931</v>
      </c>
      <c r="L52" s="54">
        <f t="shared" si="10"/>
        <v>177686.75999999978</v>
      </c>
      <c r="M52" s="26">
        <f>100*J52/G52</f>
        <v>96.680613487763864</v>
      </c>
    </row>
    <row r="53" spans="1:13">
      <c r="A53" s="22" t="s">
        <v>134</v>
      </c>
      <c r="B53" s="43" t="s">
        <v>135</v>
      </c>
      <c r="C53" s="25">
        <v>4997962.47</v>
      </c>
      <c r="D53" s="25">
        <v>0.1</v>
      </c>
      <c r="E53" s="25">
        <v>2000000</v>
      </c>
      <c r="F53" s="25">
        <v>0</v>
      </c>
      <c r="G53" s="62">
        <v>7736453</v>
      </c>
      <c r="H53" s="63">
        <f t="shared" si="11"/>
        <v>0.15664615834428064</v>
      </c>
      <c r="I53" s="63">
        <f>G53-E53</f>
        <v>5736453</v>
      </c>
      <c r="J53" s="62">
        <v>7726929.9400000004</v>
      </c>
      <c r="K53" s="54">
        <f>100*J53/J56</f>
        <v>15.838953788977244</v>
      </c>
      <c r="L53" s="54">
        <f t="shared" si="10"/>
        <v>9523.0599999995902</v>
      </c>
      <c r="M53" s="80">
        <f>100*J53/G53</f>
        <v>99.876906639257029</v>
      </c>
    </row>
    <row r="54" spans="1:13">
      <c r="A54" s="22" t="s">
        <v>136</v>
      </c>
      <c r="B54" s="43" t="s">
        <v>137</v>
      </c>
      <c r="C54" s="25">
        <v>9670233.4399999995</v>
      </c>
      <c r="D54" s="25">
        <v>0.2</v>
      </c>
      <c r="E54" s="25">
        <v>18000000</v>
      </c>
      <c r="F54" s="25">
        <v>0.3</v>
      </c>
      <c r="G54" s="62">
        <v>27000000</v>
      </c>
      <c r="H54" s="63">
        <f t="shared" si="11"/>
        <v>0.54669061846502232</v>
      </c>
      <c r="I54" s="63">
        <f t="shared" si="9"/>
        <v>9000000</v>
      </c>
      <c r="J54" s="62">
        <v>26999951.43</v>
      </c>
      <c r="K54" s="54">
        <f>100*J54/J56</f>
        <v>55.345523555297056</v>
      </c>
      <c r="L54" s="54">
        <f t="shared" si="10"/>
        <v>48.570000000298023</v>
      </c>
      <c r="M54" s="26">
        <f>100*L54/L56</f>
        <v>2.5115501184582427E-4</v>
      </c>
    </row>
    <row r="55" spans="1:13">
      <c r="A55" s="22" t="s">
        <v>138</v>
      </c>
      <c r="B55" s="43"/>
      <c r="C55" s="25"/>
      <c r="D55" s="25"/>
      <c r="E55" s="25"/>
      <c r="F55" s="25"/>
      <c r="G55" s="62">
        <v>3513711</v>
      </c>
      <c r="H55" s="63">
        <f t="shared" si="11"/>
        <v>7.1144919988790814E-2</v>
      </c>
      <c r="I55" s="63">
        <f>G55-E55</f>
        <v>3513711</v>
      </c>
      <c r="J55" s="62">
        <v>3513711</v>
      </c>
      <c r="K55" s="54">
        <f>100*J55/J56</f>
        <v>7.2025379534916585</v>
      </c>
      <c r="L55" s="54">
        <f>G55-J55</f>
        <v>0</v>
      </c>
      <c r="M55" s="26">
        <f>100*J55/$G$36</f>
        <v>7.377584282815261E-2</v>
      </c>
    </row>
    <row r="56" spans="1:13">
      <c r="A56" s="22"/>
      <c r="B56" s="44" t="s">
        <v>67</v>
      </c>
      <c r="C56" s="30">
        <v>278965268.25999999</v>
      </c>
      <c r="D56" s="30">
        <v>5</v>
      </c>
      <c r="E56" s="30">
        <v>316754000</v>
      </c>
      <c r="F56" s="30">
        <v>4.5999999999999996</v>
      </c>
      <c r="G56" s="60">
        <f t="shared" ref="G56:L56" si="12">SUM(G43:G55)</f>
        <v>68123000</v>
      </c>
      <c r="H56" s="60">
        <f t="shared" si="12"/>
        <v>1.3793409259886191</v>
      </c>
      <c r="I56" s="60">
        <f t="shared" si="12"/>
        <v>-248631000</v>
      </c>
      <c r="J56" s="60">
        <f t="shared" si="12"/>
        <v>48784345.5</v>
      </c>
      <c r="K56" s="60" t="e">
        <f t="shared" si="12"/>
        <v>#DIV/0!</v>
      </c>
      <c r="L56" s="60">
        <f t="shared" si="12"/>
        <v>19338654.499999996</v>
      </c>
      <c r="M56" s="31">
        <f>100*J56/G56</f>
        <v>71.612150815436777</v>
      </c>
    </row>
    <row r="57" spans="1:13">
      <c r="A57" s="22" t="s">
        <v>76</v>
      </c>
      <c r="B57" s="43" t="s">
        <v>77</v>
      </c>
      <c r="C57" s="25"/>
      <c r="D57" s="25"/>
      <c r="E57" s="25"/>
      <c r="F57" s="25"/>
      <c r="G57" s="25"/>
      <c r="H57" s="54"/>
      <c r="I57" s="54"/>
      <c r="J57" s="25"/>
      <c r="K57" s="54"/>
      <c r="L57" s="54"/>
      <c r="M57" s="26"/>
    </row>
    <row r="58" spans="1:13">
      <c r="A58" s="22" t="s">
        <v>139</v>
      </c>
      <c r="B58" s="43" t="s">
        <v>140</v>
      </c>
      <c r="C58" s="25">
        <v>95832510</v>
      </c>
      <c r="D58" s="25">
        <v>1.7</v>
      </c>
      <c r="E58" s="25">
        <v>108000000</v>
      </c>
      <c r="F58" s="25">
        <v>1.6</v>
      </c>
      <c r="G58" s="25">
        <v>108000000</v>
      </c>
      <c r="H58" s="54">
        <f>100*G58/$G$66</f>
        <v>2.1867624738600893</v>
      </c>
      <c r="I58" s="54">
        <f t="shared" si="9"/>
        <v>0</v>
      </c>
      <c r="J58" s="25">
        <v>124718030</v>
      </c>
      <c r="K58" s="54">
        <f>100*J58/$J$66</f>
        <v>2.5278032261154992</v>
      </c>
      <c r="L58" s="54">
        <f t="shared" si="10"/>
        <v>-16718030</v>
      </c>
      <c r="M58" s="26">
        <f>100*J58/G58</f>
        <v>115.4796574074074</v>
      </c>
    </row>
    <row r="59" spans="1:13">
      <c r="A59" s="22" t="s">
        <v>141</v>
      </c>
      <c r="B59" s="43" t="s">
        <v>142</v>
      </c>
      <c r="C59" s="25">
        <v>8957770</v>
      </c>
      <c r="D59" s="25">
        <v>0.2</v>
      </c>
      <c r="E59" s="25">
        <v>50000000</v>
      </c>
      <c r="F59" s="25">
        <v>0.7</v>
      </c>
      <c r="G59" s="25">
        <v>0</v>
      </c>
      <c r="H59" s="54">
        <f>100*G59/$G$66</f>
        <v>0</v>
      </c>
      <c r="I59" s="54">
        <f t="shared" si="9"/>
        <v>-50000000</v>
      </c>
      <c r="J59" s="25">
        <v>0</v>
      </c>
      <c r="K59" s="54">
        <f>100*J59/$J$66</f>
        <v>0</v>
      </c>
      <c r="L59" s="54">
        <f t="shared" si="10"/>
        <v>0</v>
      </c>
      <c r="M59" s="26">
        <v>0</v>
      </c>
    </row>
    <row r="60" spans="1:13">
      <c r="A60" s="22"/>
      <c r="B60" s="44" t="s">
        <v>68</v>
      </c>
      <c r="C60" s="30">
        <v>104790280</v>
      </c>
      <c r="D60" s="30">
        <v>1.9</v>
      </c>
      <c r="E60" s="30">
        <v>158000000</v>
      </c>
      <c r="F60" s="30">
        <v>2.2999999999999998</v>
      </c>
      <c r="G60" s="30">
        <f>SUM(G58:G59)</f>
        <v>108000000</v>
      </c>
      <c r="H60" s="30">
        <f>100*G60/$G$66</f>
        <v>2.1867624738600893</v>
      </c>
      <c r="I60" s="30">
        <f t="shared" si="9"/>
        <v>-50000000</v>
      </c>
      <c r="J60" s="30">
        <f>SUM(J58:J59)</f>
        <v>124718030</v>
      </c>
      <c r="K60" s="30">
        <f>100*J60/$J$66</f>
        <v>2.5278032261154992</v>
      </c>
      <c r="L60" s="30">
        <f t="shared" si="10"/>
        <v>-16718030</v>
      </c>
      <c r="M60" s="31">
        <f>100*J60/G60</f>
        <v>115.4796574074074</v>
      </c>
    </row>
    <row r="61" spans="1:13">
      <c r="A61" s="69"/>
      <c r="B61" s="70" t="s">
        <v>105</v>
      </c>
      <c r="C61" s="67">
        <v>0</v>
      </c>
      <c r="D61" s="67">
        <v>0</v>
      </c>
      <c r="E61" s="67"/>
      <c r="F61" s="67"/>
      <c r="G61" s="67"/>
      <c r="H61" s="67"/>
      <c r="I61" s="67"/>
      <c r="J61" s="67">
        <f>J62</f>
        <v>2292452</v>
      </c>
      <c r="K61" s="67">
        <v>100</v>
      </c>
      <c r="L61" s="67"/>
      <c r="M61" s="26"/>
    </row>
    <row r="62" spans="1:13">
      <c r="A62" s="69"/>
      <c r="B62" s="70" t="s">
        <v>106</v>
      </c>
      <c r="C62" s="67">
        <v>0</v>
      </c>
      <c r="D62" s="67">
        <v>0</v>
      </c>
      <c r="E62" s="67"/>
      <c r="F62" s="67"/>
      <c r="G62" s="67"/>
      <c r="H62" s="67"/>
      <c r="I62" s="67"/>
      <c r="J62" s="67">
        <f>J64</f>
        <v>2292452</v>
      </c>
      <c r="K62" s="67">
        <v>100</v>
      </c>
      <c r="L62" s="67"/>
      <c r="M62" s="26"/>
    </row>
    <row r="63" spans="1:13">
      <c r="A63" s="22" t="s">
        <v>76</v>
      </c>
      <c r="B63" s="43" t="s">
        <v>77</v>
      </c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6"/>
    </row>
    <row r="64" spans="1:13">
      <c r="A64" s="22" t="s">
        <v>108</v>
      </c>
      <c r="B64" s="43" t="s">
        <v>109</v>
      </c>
      <c r="C64" s="25">
        <v>0</v>
      </c>
      <c r="D64" s="25">
        <v>0</v>
      </c>
      <c r="E64" s="25"/>
      <c r="F64" s="25"/>
      <c r="G64" s="25"/>
      <c r="H64" s="25"/>
      <c r="I64" s="25"/>
      <c r="J64" s="25">
        <v>2292452</v>
      </c>
      <c r="K64" s="25">
        <v>100</v>
      </c>
      <c r="L64" s="25"/>
      <c r="M64" s="26"/>
    </row>
    <row r="65" spans="1:13">
      <c r="A65" s="22" t="s">
        <v>76</v>
      </c>
      <c r="B65" s="43" t="s">
        <v>77</v>
      </c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6"/>
    </row>
    <row r="66" spans="1:13" ht="15" thickBot="1">
      <c r="A66" s="22"/>
      <c r="B66" s="45" t="s">
        <v>73</v>
      </c>
      <c r="C66" s="46">
        <v>5555527324.2600002</v>
      </c>
      <c r="D66" s="46"/>
      <c r="E66" s="46">
        <v>6836799000</v>
      </c>
      <c r="F66" s="46"/>
      <c r="G66" s="46">
        <f>G41+G36+G61</f>
        <v>4938808000</v>
      </c>
      <c r="H66" s="46"/>
      <c r="I66" s="46">
        <f>I41+I36+I61</f>
        <v>-1897991000</v>
      </c>
      <c r="J66" s="46">
        <f>J41+J36+J61</f>
        <v>4933850416.5</v>
      </c>
      <c r="K66" s="46"/>
      <c r="L66" s="46">
        <f>L41+L36+L61</f>
        <v>7250035.5</v>
      </c>
      <c r="M66" s="26"/>
    </row>
    <row r="67" spans="1:13" ht="15" thickTop="1">
      <c r="A67" s="99"/>
      <c r="B67" s="99"/>
      <c r="C67" s="99"/>
      <c r="D67" s="99"/>
      <c r="E67" s="99"/>
      <c r="F67" s="99"/>
      <c r="G67" s="99"/>
      <c r="H67" s="99"/>
      <c r="I67" s="99"/>
      <c r="J67" s="99"/>
      <c r="K67" s="99"/>
      <c r="L67" s="99"/>
      <c r="M67" s="99"/>
    </row>
    <row r="68" spans="1:13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</sheetData>
  <mergeCells count="19">
    <mergeCell ref="A13:B13"/>
    <mergeCell ref="A34:B34"/>
    <mergeCell ref="A67:M67"/>
    <mergeCell ref="E8:F8"/>
    <mergeCell ref="G8:M8"/>
    <mergeCell ref="A9:B12"/>
    <mergeCell ref="G10:H10"/>
    <mergeCell ref="J10:K10"/>
    <mergeCell ref="L10:L11"/>
    <mergeCell ref="M10:M11"/>
    <mergeCell ref="E10:F10"/>
    <mergeCell ref="C9:M9"/>
    <mergeCell ref="G6:M7"/>
    <mergeCell ref="A2:M2"/>
    <mergeCell ref="A3:M3"/>
    <mergeCell ref="A4:M4"/>
    <mergeCell ref="A6:A7"/>
    <mergeCell ref="E6:F7"/>
    <mergeCell ref="B6:B7"/>
  </mergeCells>
  <pageMargins left="0.7" right="0.7" top="0.75" bottom="0.75" header="0.3" footer="0.3"/>
  <pageSetup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190"/>
  <sheetViews>
    <sheetView zoomScale="90" zoomScaleNormal="90" workbookViewId="0">
      <pane ySplit="11" topLeftCell="A12" activePane="bottomLeft" state="frozen"/>
      <selection activeCell="C1" sqref="C1"/>
      <selection pane="bottomLeft" activeCell="B1" sqref="B1"/>
    </sheetView>
  </sheetViews>
  <sheetFormatPr defaultColWidth="9.125" defaultRowHeight="14.25"/>
  <cols>
    <col min="1" max="1" width="15" style="2" customWidth="1"/>
    <col min="2" max="2" width="45.125" style="2" customWidth="1"/>
    <col min="3" max="3" width="16.25" style="2" customWidth="1"/>
    <col min="4" max="4" width="12.625" style="2" customWidth="1"/>
    <col min="5" max="5" width="16.25" style="2" customWidth="1"/>
    <col min="6" max="6" width="11.125" style="2" customWidth="1"/>
    <col min="7" max="7" width="16.25" style="2" customWidth="1"/>
    <col min="8" max="8" width="11.125" style="2" customWidth="1"/>
    <col min="9" max="9" width="15.875" style="2" customWidth="1"/>
    <col min="10" max="10" width="16.25" style="2" customWidth="1"/>
    <col min="11" max="11" width="11.125" style="2" customWidth="1"/>
    <col min="12" max="12" width="15" style="2" customWidth="1"/>
    <col min="13" max="13" width="11.75" style="2" customWidth="1"/>
    <col min="14" max="16384" width="9.125" style="2"/>
  </cols>
  <sheetData>
    <row r="1" spans="1:13">
      <c r="A1" s="3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">
      <c r="A2" s="92" t="s">
        <v>56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13">
      <c r="A3" s="93" t="s">
        <v>0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3">
      <c r="A4" s="94" t="s">
        <v>1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</row>
    <row r="5" spans="1:13" ht="15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5.75" thickTop="1" thickBot="1">
      <c r="A6" s="95" t="s">
        <v>57</v>
      </c>
      <c r="B6" s="96" t="s">
        <v>58</v>
      </c>
      <c r="C6" s="96"/>
      <c r="D6" s="96"/>
      <c r="E6" s="97" t="s">
        <v>2</v>
      </c>
      <c r="F6" s="97"/>
      <c r="G6" s="98" t="s">
        <v>3</v>
      </c>
      <c r="H6" s="98"/>
      <c r="I6" s="98"/>
      <c r="J6" s="98"/>
      <c r="K6" s="98"/>
      <c r="L6" s="98"/>
      <c r="M6" s="98"/>
    </row>
    <row r="7" spans="1:13" ht="15" thickTop="1">
      <c r="A7" s="95"/>
      <c r="B7" s="96"/>
      <c r="C7" s="96"/>
      <c r="D7" s="96"/>
      <c r="E7" s="97"/>
      <c r="F7" s="97"/>
      <c r="G7" s="98"/>
      <c r="H7" s="98"/>
      <c r="I7" s="98"/>
      <c r="J7" s="98"/>
      <c r="K7" s="98"/>
      <c r="L7" s="98"/>
      <c r="M7" s="98"/>
    </row>
    <row r="8" spans="1:13">
      <c r="A8" s="4" t="s">
        <v>59</v>
      </c>
      <c r="B8" s="100" t="s">
        <v>31</v>
      </c>
      <c r="C8" s="100"/>
      <c r="D8" s="100"/>
      <c r="E8" s="101" t="s">
        <v>60</v>
      </c>
      <c r="F8" s="101"/>
      <c r="G8" s="102" t="s">
        <v>30</v>
      </c>
      <c r="H8" s="102"/>
      <c r="I8" s="102"/>
      <c r="J8" s="102"/>
      <c r="K8" s="102"/>
      <c r="L8" s="102"/>
      <c r="M8" s="102"/>
    </row>
    <row r="9" spans="1:13" ht="15" thickBot="1">
      <c r="A9" s="103" t="s">
        <v>4</v>
      </c>
      <c r="B9" s="103"/>
      <c r="C9" s="104" t="s">
        <v>61</v>
      </c>
      <c r="D9" s="104"/>
      <c r="E9" s="104"/>
      <c r="F9" s="104"/>
      <c r="G9" s="104"/>
      <c r="H9" s="104"/>
      <c r="I9" s="104"/>
      <c r="J9" s="104"/>
      <c r="K9" s="104"/>
      <c r="L9" s="104"/>
      <c r="M9" s="104"/>
    </row>
    <row r="10" spans="1:13" ht="15.75" thickTop="1" thickBot="1">
      <c r="A10" s="103"/>
      <c r="B10" s="103"/>
      <c r="C10" s="5" t="s">
        <v>62</v>
      </c>
      <c r="D10" s="6">
        <v>2024</v>
      </c>
      <c r="E10" s="105" t="s">
        <v>5</v>
      </c>
      <c r="F10" s="105"/>
      <c r="G10" s="105" t="s">
        <v>5</v>
      </c>
      <c r="H10" s="105"/>
      <c r="I10" s="7" t="s">
        <v>5</v>
      </c>
      <c r="J10" s="105" t="s">
        <v>5</v>
      </c>
      <c r="K10" s="105"/>
      <c r="L10" s="108" t="s">
        <v>63</v>
      </c>
      <c r="M10" s="109" t="s">
        <v>6</v>
      </c>
    </row>
    <row r="11" spans="1:13" ht="28.5" thickTop="1" thickBot="1">
      <c r="A11" s="103"/>
      <c r="B11" s="103"/>
      <c r="C11" s="8" t="s">
        <v>64</v>
      </c>
      <c r="D11" s="9" t="s">
        <v>7</v>
      </c>
      <c r="E11" s="10" t="s">
        <v>8</v>
      </c>
      <c r="F11" s="11" t="s">
        <v>7</v>
      </c>
      <c r="G11" s="10" t="s">
        <v>9</v>
      </c>
      <c r="H11" s="11" t="s">
        <v>7</v>
      </c>
      <c r="I11" s="12" t="s">
        <v>65</v>
      </c>
      <c r="J11" s="10" t="s">
        <v>10</v>
      </c>
      <c r="K11" s="11" t="s">
        <v>7</v>
      </c>
      <c r="L11" s="108"/>
      <c r="M11" s="109"/>
    </row>
    <row r="12" spans="1:13" ht="15.75" thickTop="1" thickBot="1">
      <c r="A12" s="103"/>
      <c r="B12" s="103"/>
      <c r="C12" s="13" t="s">
        <v>11</v>
      </c>
      <c r="D12" s="13" t="s">
        <v>12</v>
      </c>
      <c r="E12" s="13" t="s">
        <v>13</v>
      </c>
      <c r="F12" s="13" t="s">
        <v>14</v>
      </c>
      <c r="G12" s="13" t="s">
        <v>15</v>
      </c>
      <c r="H12" s="13" t="s">
        <v>16</v>
      </c>
      <c r="I12" s="13" t="s">
        <v>17</v>
      </c>
      <c r="J12" s="13" t="s">
        <v>18</v>
      </c>
      <c r="K12" s="13" t="s">
        <v>19</v>
      </c>
      <c r="L12" s="13" t="s">
        <v>20</v>
      </c>
      <c r="M12" s="14" t="s">
        <v>21</v>
      </c>
    </row>
    <row r="13" spans="1:13" ht="15" thickTop="1">
      <c r="A13" s="106" t="s">
        <v>36</v>
      </c>
      <c r="B13" s="106"/>
      <c r="C13" s="15"/>
      <c r="D13" s="16"/>
      <c r="E13" s="15"/>
      <c r="F13" s="16"/>
      <c r="G13" s="15"/>
      <c r="H13" s="16"/>
      <c r="I13" s="17"/>
      <c r="J13" s="15"/>
      <c r="K13" s="16"/>
      <c r="L13" s="15"/>
      <c r="M13" s="18"/>
    </row>
    <row r="14" spans="1:13">
      <c r="A14" s="19" t="s">
        <v>22</v>
      </c>
      <c r="B14" s="20" t="s">
        <v>23</v>
      </c>
      <c r="C14" s="15"/>
      <c r="D14" s="16"/>
      <c r="E14" s="15"/>
      <c r="F14" s="16"/>
      <c r="G14" s="15"/>
      <c r="H14" s="16"/>
      <c r="I14" s="21"/>
      <c r="J14" s="15"/>
      <c r="K14" s="16"/>
      <c r="L14" s="15"/>
      <c r="M14" s="18"/>
    </row>
    <row r="15" spans="1:13" s="50" customFormat="1">
      <c r="A15" s="51" t="s">
        <v>38</v>
      </c>
      <c r="B15" s="56" t="s">
        <v>39</v>
      </c>
      <c r="C15" s="54">
        <v>13188907496.5</v>
      </c>
      <c r="D15" s="82">
        <f>C15/C$30</f>
        <v>0.3534351458798336</v>
      </c>
      <c r="E15" s="54">
        <v>869954000</v>
      </c>
      <c r="F15" s="82">
        <f>E15/E$30</f>
        <v>2.2048615814818127E-2</v>
      </c>
      <c r="G15" s="54">
        <v>14802085852</v>
      </c>
      <c r="H15" s="82">
        <f>G15/G$30</f>
        <v>0.34929190342901806</v>
      </c>
      <c r="I15" s="54">
        <f>G15-E15</f>
        <v>13932131852</v>
      </c>
      <c r="J15" s="54">
        <v>14782218311.9</v>
      </c>
      <c r="K15" s="82">
        <f>J15/J$30</f>
        <v>0.34986219321833922</v>
      </c>
      <c r="L15" s="54">
        <f>G15-J15</f>
        <v>19867540.100000381</v>
      </c>
      <c r="M15" s="55">
        <f>100*J15/G15</f>
        <v>99.865778780783685</v>
      </c>
    </row>
    <row r="16" spans="1:13" s="50" customFormat="1">
      <c r="A16" s="51" t="s">
        <v>40</v>
      </c>
      <c r="B16" s="56" t="s">
        <v>41</v>
      </c>
      <c r="C16" s="54">
        <v>2142989711.5</v>
      </c>
      <c r="D16" s="82">
        <f t="shared" ref="D16:D30" si="0">C16/C$30</f>
        <v>5.7427643760787746E-2</v>
      </c>
      <c r="E16" s="54">
        <v>148621000</v>
      </c>
      <c r="F16" s="82">
        <f t="shared" ref="F16:F30" si="1">E16/E$30</f>
        <v>3.7667363228562488E-3</v>
      </c>
      <c r="G16" s="63">
        <v>2421658000</v>
      </c>
      <c r="H16" s="88">
        <f t="shared" ref="H16:H30" si="2">G16/G$30</f>
        <v>5.7145022717174615E-2</v>
      </c>
      <c r="I16" s="54">
        <f t="shared" ref="I16:I21" si="3">G16-E16</f>
        <v>2273037000</v>
      </c>
      <c r="J16" s="63">
        <v>2412683374.5</v>
      </c>
      <c r="K16" s="88">
        <f t="shared" ref="K16:K30" si="4">J16/J$30</f>
        <v>5.7102843371246242E-2</v>
      </c>
      <c r="L16" s="63">
        <f>G16-J16</f>
        <v>8974625.5</v>
      </c>
      <c r="M16" s="55">
        <f t="shared" ref="M16:M27" si="5">100*J16/G16</f>
        <v>99.629401612448987</v>
      </c>
    </row>
    <row r="17" spans="1:13" s="50" customFormat="1">
      <c r="A17" s="51" t="s">
        <v>42</v>
      </c>
      <c r="B17" s="56" t="s">
        <v>43</v>
      </c>
      <c r="C17" s="54">
        <v>12801087834.139999</v>
      </c>
      <c r="D17" s="82">
        <f t="shared" si="0"/>
        <v>0.34304238977189594</v>
      </c>
      <c r="E17" s="54">
        <v>1360000000</v>
      </c>
      <c r="F17" s="82">
        <f t="shared" si="1"/>
        <v>3.4468624212490147E-2</v>
      </c>
      <c r="G17" s="63">
        <v>15015351000</v>
      </c>
      <c r="H17" s="88">
        <f t="shared" si="2"/>
        <v>0.35432442318500407</v>
      </c>
      <c r="I17" s="54">
        <f t="shared" si="3"/>
        <v>13655351000</v>
      </c>
      <c r="J17" s="63">
        <v>14869266166.049999</v>
      </c>
      <c r="K17" s="88">
        <f t="shared" si="4"/>
        <v>0.35192242210451069</v>
      </c>
      <c r="L17" s="63">
        <f>G17-J17</f>
        <v>146084833.95000076</v>
      </c>
      <c r="M17" s="55">
        <f t="shared" si="5"/>
        <v>99.027096776159283</v>
      </c>
    </row>
    <row r="18" spans="1:13" s="50" customFormat="1">
      <c r="A18" s="51" t="s">
        <v>44</v>
      </c>
      <c r="B18" s="56" t="s">
        <v>45</v>
      </c>
      <c r="C18" s="54">
        <v>0</v>
      </c>
      <c r="D18" s="82">
        <f t="shared" si="0"/>
        <v>0</v>
      </c>
      <c r="E18" s="54">
        <v>0</v>
      </c>
      <c r="F18" s="82">
        <f t="shared" si="1"/>
        <v>0</v>
      </c>
      <c r="G18" s="63">
        <v>0</v>
      </c>
      <c r="H18" s="88">
        <f t="shared" si="2"/>
        <v>0</v>
      </c>
      <c r="I18" s="54">
        <f t="shared" si="3"/>
        <v>0</v>
      </c>
      <c r="J18" s="63">
        <v>0</v>
      </c>
      <c r="K18" s="88">
        <f t="shared" si="4"/>
        <v>0</v>
      </c>
      <c r="L18" s="63">
        <f>G18-J18</f>
        <v>0</v>
      </c>
      <c r="M18" s="55">
        <v>0</v>
      </c>
    </row>
    <row r="19" spans="1:13" s="50" customFormat="1">
      <c r="A19" s="51" t="s">
        <v>46</v>
      </c>
      <c r="B19" s="56" t="s">
        <v>47</v>
      </c>
      <c r="C19" s="54">
        <v>7206216000</v>
      </c>
      <c r="D19" s="82">
        <f t="shared" si="0"/>
        <v>0.19311152223013781</v>
      </c>
      <c r="E19" s="54">
        <v>34275890000</v>
      </c>
      <c r="F19" s="82">
        <f t="shared" si="1"/>
        <v>0.86870792055783008</v>
      </c>
      <c r="G19" s="63">
        <v>6895212000</v>
      </c>
      <c r="H19" s="88">
        <f t="shared" si="2"/>
        <v>0.16270961728688982</v>
      </c>
      <c r="I19" s="54">
        <f t="shared" si="3"/>
        <v>-27380678000</v>
      </c>
      <c r="J19" s="63">
        <v>6895212000</v>
      </c>
      <c r="K19" s="88">
        <f t="shared" si="4"/>
        <v>0.16319431509703786</v>
      </c>
      <c r="L19" s="63">
        <f t="shared" ref="L19:L30" si="6">G19-J19</f>
        <v>0</v>
      </c>
      <c r="M19" s="55">
        <f t="shared" si="5"/>
        <v>100</v>
      </c>
    </row>
    <row r="20" spans="1:13" s="50" customFormat="1">
      <c r="A20" s="51" t="s">
        <v>48</v>
      </c>
      <c r="B20" s="56" t="s">
        <v>49</v>
      </c>
      <c r="C20" s="54">
        <v>141000</v>
      </c>
      <c r="D20" s="82">
        <f t="shared" si="0"/>
        <v>3.7785052008501311E-6</v>
      </c>
      <c r="E20" s="54">
        <v>0</v>
      </c>
      <c r="F20" s="82">
        <f t="shared" si="1"/>
        <v>0</v>
      </c>
      <c r="G20" s="63">
        <v>0</v>
      </c>
      <c r="H20" s="88">
        <f t="shared" si="2"/>
        <v>0</v>
      </c>
      <c r="I20" s="54">
        <f t="shared" si="3"/>
        <v>0</v>
      </c>
      <c r="J20" s="63">
        <v>0</v>
      </c>
      <c r="K20" s="88">
        <f t="shared" si="4"/>
        <v>0</v>
      </c>
      <c r="L20" s="63">
        <f t="shared" si="6"/>
        <v>0</v>
      </c>
      <c r="M20" s="55">
        <v>0</v>
      </c>
    </row>
    <row r="21" spans="1:13" s="50" customFormat="1">
      <c r="A21" s="51" t="s">
        <v>50</v>
      </c>
      <c r="B21" s="56" t="s">
        <v>51</v>
      </c>
      <c r="C21" s="54">
        <v>22429551</v>
      </c>
      <c r="D21" s="82">
        <f t="shared" si="0"/>
        <v>6.0106507167541324E-4</v>
      </c>
      <c r="E21" s="54">
        <v>0</v>
      </c>
      <c r="F21" s="82">
        <f t="shared" si="1"/>
        <v>0</v>
      </c>
      <c r="G21" s="63">
        <v>33812148</v>
      </c>
      <c r="H21" s="88">
        <f t="shared" si="2"/>
        <v>7.9788143725351406E-4</v>
      </c>
      <c r="I21" s="54">
        <f t="shared" si="3"/>
        <v>33812148</v>
      </c>
      <c r="J21" s="63">
        <v>31199505</v>
      </c>
      <c r="K21" s="88">
        <f t="shared" si="4"/>
        <v>7.3842281424292794E-4</v>
      </c>
      <c r="L21" s="63">
        <f t="shared" si="6"/>
        <v>2612643</v>
      </c>
      <c r="M21" s="55">
        <f t="shared" si="5"/>
        <v>92.273064107018584</v>
      </c>
    </row>
    <row r="22" spans="1:13">
      <c r="A22" s="27"/>
      <c r="B22" s="44" t="s">
        <v>66</v>
      </c>
      <c r="C22" s="30">
        <f>SUM(C15:C21)</f>
        <v>35361771593.139999</v>
      </c>
      <c r="D22" s="83">
        <f t="shared" si="0"/>
        <v>0.94762154521953135</v>
      </c>
      <c r="E22" s="30">
        <f>SUM(E15:E21)</f>
        <v>36654465000</v>
      </c>
      <c r="F22" s="83">
        <f t="shared" si="1"/>
        <v>0.92899189690799455</v>
      </c>
      <c r="G22" s="60">
        <f>SUM(G15:G21)</f>
        <v>39168119000</v>
      </c>
      <c r="H22" s="89">
        <f t="shared" si="2"/>
        <v>0.92426884805534004</v>
      </c>
      <c r="I22" s="60">
        <f t="shared" ref="I22:I30" si="7">G22-E22</f>
        <v>2513654000</v>
      </c>
      <c r="J22" s="60">
        <f>SUM(J15:J21)</f>
        <v>38990579357.449997</v>
      </c>
      <c r="K22" s="89">
        <f t="shared" si="4"/>
        <v>0.92282019660537695</v>
      </c>
      <c r="L22" s="73">
        <f>G22-J22</f>
        <v>177539642.55000305</v>
      </c>
      <c r="M22" s="74">
        <f>100*J22/G22</f>
        <v>99.546724103473025</v>
      </c>
    </row>
    <row r="23" spans="1:13">
      <c r="A23" s="22" t="s">
        <v>52</v>
      </c>
      <c r="B23" s="43" t="s">
        <v>53</v>
      </c>
      <c r="C23" s="25">
        <v>29498975</v>
      </c>
      <c r="D23" s="82">
        <f t="shared" si="0"/>
        <v>7.9051085430672336E-4</v>
      </c>
      <c r="E23" s="25">
        <v>0</v>
      </c>
      <c r="F23" s="82">
        <f t="shared" si="1"/>
        <v>0</v>
      </c>
      <c r="G23" s="62">
        <v>595961</v>
      </c>
      <c r="H23" s="88">
        <f t="shared" si="2"/>
        <v>1.4063176915794923E-5</v>
      </c>
      <c r="I23" s="54">
        <f t="shared" si="7"/>
        <v>595961</v>
      </c>
      <c r="J23" s="62">
        <v>595961</v>
      </c>
      <c r="K23" s="88">
        <f t="shared" si="4"/>
        <v>1.4105069897712467E-5</v>
      </c>
      <c r="L23" s="63">
        <f t="shared" si="6"/>
        <v>0</v>
      </c>
      <c r="M23" s="55">
        <f t="shared" si="5"/>
        <v>100</v>
      </c>
    </row>
    <row r="24" spans="1:13">
      <c r="A24" s="22" t="s">
        <v>54</v>
      </c>
      <c r="B24" s="43" t="s">
        <v>55</v>
      </c>
      <c r="C24" s="25">
        <v>1058101263.4299999</v>
      </c>
      <c r="D24" s="82">
        <f t="shared" si="0"/>
        <v>2.8354901609193968E-2</v>
      </c>
      <c r="E24" s="25">
        <v>1949708000</v>
      </c>
      <c r="F24" s="82">
        <f t="shared" si="1"/>
        <v>4.9414523805945396E-2</v>
      </c>
      <c r="G24" s="62">
        <v>1206094039</v>
      </c>
      <c r="H24" s="88">
        <f t="shared" si="2"/>
        <v>2.8460778217941546E-2</v>
      </c>
      <c r="I24" s="54">
        <f t="shared" si="7"/>
        <v>-743613961</v>
      </c>
      <c r="J24" s="62">
        <v>965293749.77999997</v>
      </c>
      <c r="K24" s="88">
        <f t="shared" si="4"/>
        <v>2.2846353725280457E-2</v>
      </c>
      <c r="L24" s="63">
        <f t="shared" si="6"/>
        <v>240800289.22000003</v>
      </c>
      <c r="M24" s="55">
        <f t="shared" si="5"/>
        <v>80.034700327376385</v>
      </c>
    </row>
    <row r="25" spans="1:13">
      <c r="A25" s="27"/>
      <c r="B25" s="44" t="s">
        <v>67</v>
      </c>
      <c r="C25" s="30">
        <v>1087600238.4300001</v>
      </c>
      <c r="D25" s="83">
        <f t="shared" si="0"/>
        <v>2.9145412463500695E-2</v>
      </c>
      <c r="E25" s="30">
        <v>1949708000</v>
      </c>
      <c r="F25" s="83">
        <f t="shared" si="1"/>
        <v>4.9414523805945396E-2</v>
      </c>
      <c r="G25" s="60">
        <f>G23+G24</f>
        <v>1206690000</v>
      </c>
      <c r="H25" s="89">
        <f t="shared" si="2"/>
        <v>2.8474841394857339E-2</v>
      </c>
      <c r="I25" s="60">
        <f t="shared" si="7"/>
        <v>-743018000</v>
      </c>
      <c r="J25" s="60">
        <f>J23+J24</f>
        <v>965889710.77999997</v>
      </c>
      <c r="K25" s="89">
        <f t="shared" si="4"/>
        <v>2.286045879517817E-2</v>
      </c>
      <c r="L25" s="73">
        <f t="shared" si="6"/>
        <v>240800289.22000003</v>
      </c>
      <c r="M25" s="74">
        <f>100*J25/G25</f>
        <v>80.044560805177795</v>
      </c>
    </row>
    <row r="26" spans="1:13">
      <c r="A26" s="22" t="s">
        <v>52</v>
      </c>
      <c r="B26" s="43" t="s">
        <v>53</v>
      </c>
      <c r="C26" s="25">
        <v>-172307840</v>
      </c>
      <c r="D26" s="82">
        <f t="shared" si="0"/>
        <v>-4.6174898552287401E-3</v>
      </c>
      <c r="E26" s="25">
        <v>0</v>
      </c>
      <c r="F26" s="82">
        <f t="shared" si="1"/>
        <v>0</v>
      </c>
      <c r="G26" s="62">
        <v>113847600</v>
      </c>
      <c r="H26" s="88">
        <f t="shared" si="2"/>
        <v>2.6865162992857823E-3</v>
      </c>
      <c r="I26" s="54">
        <f t="shared" si="7"/>
        <v>113847600</v>
      </c>
      <c r="J26" s="62">
        <v>144624210</v>
      </c>
      <c r="K26" s="88">
        <f t="shared" si="4"/>
        <v>3.4229330290932564E-3</v>
      </c>
      <c r="L26" s="63">
        <f t="shared" si="6"/>
        <v>-30776610</v>
      </c>
      <c r="M26" s="55">
        <f t="shared" si="5"/>
        <v>127.03316538952073</v>
      </c>
    </row>
    <row r="27" spans="1:13">
      <c r="A27" s="22" t="s">
        <v>54</v>
      </c>
      <c r="B27" s="43" t="s">
        <v>55</v>
      </c>
      <c r="C27" s="25">
        <v>1039280040</v>
      </c>
      <c r="D27" s="82">
        <f t="shared" si="0"/>
        <v>2.7850532172196685E-2</v>
      </c>
      <c r="E27" s="25">
        <v>852000000</v>
      </c>
      <c r="F27" s="82">
        <f t="shared" si="1"/>
        <v>2.1593579286060004E-2</v>
      </c>
      <c r="G27" s="62">
        <v>1888752400</v>
      </c>
      <c r="H27" s="88">
        <f t="shared" si="2"/>
        <v>4.4569794250516825E-2</v>
      </c>
      <c r="I27" s="54">
        <f t="shared" si="7"/>
        <v>1036752400</v>
      </c>
      <c r="J27" s="62">
        <v>2150452040</v>
      </c>
      <c r="K27" s="88">
        <f t="shared" si="4"/>
        <v>5.0896411570351692E-2</v>
      </c>
      <c r="L27" s="63">
        <f>G27-J27</f>
        <v>-261699640</v>
      </c>
      <c r="M27" s="55">
        <f t="shared" si="5"/>
        <v>113.85568801924487</v>
      </c>
    </row>
    <row r="28" spans="1:13">
      <c r="A28" s="27"/>
      <c r="B28" s="44" t="s">
        <v>68</v>
      </c>
      <c r="C28" s="30">
        <v>866972200</v>
      </c>
      <c r="D28" s="83">
        <f t="shared" si="0"/>
        <v>2.3233042316967944E-2</v>
      </c>
      <c r="E28" s="30">
        <v>852000000</v>
      </c>
      <c r="F28" s="83">
        <f t="shared" si="1"/>
        <v>2.1593579286060004E-2</v>
      </c>
      <c r="G28" s="60">
        <f>G26+G27</f>
        <v>2002600000</v>
      </c>
      <c r="H28" s="89">
        <f t="shared" si="2"/>
        <v>4.7256310549802609E-2</v>
      </c>
      <c r="I28" s="60">
        <f t="shared" si="7"/>
        <v>1150600000</v>
      </c>
      <c r="J28" s="60">
        <f>J26+J27</f>
        <v>2295076250</v>
      </c>
      <c r="K28" s="89">
        <f t="shared" si="4"/>
        <v>5.4319344599444951E-2</v>
      </c>
      <c r="L28" s="73">
        <f t="shared" si="6"/>
        <v>-292476250</v>
      </c>
      <c r="M28" s="74">
        <f>100*J28/G28</f>
        <v>114.60482622590632</v>
      </c>
    </row>
    <row r="29" spans="1:13">
      <c r="A29" s="32"/>
      <c r="B29" s="42" t="s">
        <v>69</v>
      </c>
      <c r="C29" s="35">
        <v>1954572438.4300001</v>
      </c>
      <c r="D29" s="84">
        <f t="shared" si="0"/>
        <v>5.2378454780468639E-2</v>
      </c>
      <c r="E29" s="35">
        <v>2801708000</v>
      </c>
      <c r="F29" s="84">
        <f t="shared" si="1"/>
        <v>7.1008103092005406E-2</v>
      </c>
      <c r="G29" s="67">
        <f>G25+G28</f>
        <v>3209290000</v>
      </c>
      <c r="H29" s="90">
        <f t="shared" si="2"/>
        <v>7.5731151944659944E-2</v>
      </c>
      <c r="I29" s="67">
        <f t="shared" si="7"/>
        <v>407582000</v>
      </c>
      <c r="J29" s="67">
        <f>J25+J28</f>
        <v>3260965960.7799997</v>
      </c>
      <c r="K29" s="90">
        <f t="shared" si="4"/>
        <v>7.7179803394623117E-2</v>
      </c>
      <c r="L29" s="35">
        <f t="shared" si="6"/>
        <v>-51675960.779999733</v>
      </c>
      <c r="M29" s="36">
        <f>100*J29/G29</f>
        <v>101.61019916492432</v>
      </c>
    </row>
    <row r="30" spans="1:13">
      <c r="A30" s="32"/>
      <c r="B30" s="42" t="s">
        <v>70</v>
      </c>
      <c r="C30" s="35">
        <f>C29+C22</f>
        <v>37316344031.57</v>
      </c>
      <c r="D30" s="84">
        <f t="shared" si="0"/>
        <v>1</v>
      </c>
      <c r="E30" s="35">
        <f>E29+E22</f>
        <v>39456173000</v>
      </c>
      <c r="F30" s="84">
        <f t="shared" si="1"/>
        <v>1</v>
      </c>
      <c r="G30" s="67">
        <f>G29+G22</f>
        <v>42377409000</v>
      </c>
      <c r="H30" s="90">
        <f t="shared" si="2"/>
        <v>1</v>
      </c>
      <c r="I30" s="67">
        <f t="shared" si="7"/>
        <v>2921236000</v>
      </c>
      <c r="J30" s="67">
        <f>J29+J22</f>
        <v>42251545318.229996</v>
      </c>
      <c r="K30" s="90">
        <f t="shared" si="4"/>
        <v>1</v>
      </c>
      <c r="L30" s="35">
        <f t="shared" si="6"/>
        <v>125863681.77000427</v>
      </c>
      <c r="M30" s="36">
        <f>100*J30/G30</f>
        <v>99.702993446885799</v>
      </c>
    </row>
    <row r="31" spans="1:13">
      <c r="A31" s="57"/>
      <c r="B31" s="71" t="s">
        <v>71</v>
      </c>
      <c r="C31" s="60">
        <v>171314875.52000001</v>
      </c>
      <c r="D31" s="60"/>
      <c r="E31" s="60"/>
      <c r="F31" s="60"/>
      <c r="G31" s="60">
        <v>91279</v>
      </c>
      <c r="H31" s="60"/>
      <c r="I31" s="60"/>
      <c r="J31" s="60">
        <v>222059199.56</v>
      </c>
      <c r="K31" s="60"/>
      <c r="L31" s="60"/>
      <c r="M31" s="61"/>
    </row>
    <row r="32" spans="1:13">
      <c r="A32" s="57"/>
      <c r="B32" s="71" t="s">
        <v>72</v>
      </c>
      <c r="C32" s="60">
        <v>238577694.80000001</v>
      </c>
      <c r="D32" s="60"/>
      <c r="E32" s="60"/>
      <c r="F32" s="60"/>
      <c r="G32" s="60"/>
      <c r="H32" s="60"/>
      <c r="I32" s="60"/>
      <c r="J32" s="60">
        <v>198861786.30000001</v>
      </c>
      <c r="K32" s="60"/>
      <c r="L32" s="60"/>
      <c r="M32" s="61"/>
    </row>
    <row r="33" spans="1:13" ht="15" thickBot="1">
      <c r="A33" s="32"/>
      <c r="B33" s="42" t="s">
        <v>73</v>
      </c>
      <c r="C33" s="35">
        <f>C30+C31+C32</f>
        <v>37726236601.889999</v>
      </c>
      <c r="D33" s="35"/>
      <c r="E33" s="35"/>
      <c r="F33" s="35"/>
      <c r="G33" s="35">
        <f>G30+G31+G32</f>
        <v>42377500279</v>
      </c>
      <c r="H33" s="35"/>
      <c r="I33" s="35"/>
      <c r="J33" s="35">
        <f>J30+J31+J32</f>
        <v>42672466304.089996</v>
      </c>
      <c r="K33" s="35"/>
      <c r="L33" s="35"/>
      <c r="M33" s="36"/>
    </row>
    <row r="34" spans="1:13" ht="15" thickTop="1">
      <c r="A34" s="107" t="s">
        <v>74</v>
      </c>
      <c r="B34" s="107"/>
      <c r="C34" s="37"/>
      <c r="D34" s="38"/>
      <c r="E34" s="37"/>
      <c r="F34" s="38"/>
      <c r="G34" s="37"/>
      <c r="H34" s="38"/>
      <c r="I34" s="39"/>
      <c r="J34" s="37"/>
      <c r="K34" s="38"/>
      <c r="L34" s="37"/>
      <c r="M34" s="40"/>
    </row>
    <row r="35" spans="1:13">
      <c r="A35" s="41" t="s">
        <v>37</v>
      </c>
      <c r="B35" s="20" t="s">
        <v>23</v>
      </c>
      <c r="C35" s="15"/>
      <c r="D35" s="16"/>
      <c r="E35" s="15"/>
      <c r="F35" s="16"/>
      <c r="G35" s="15"/>
      <c r="H35" s="16"/>
      <c r="I35" s="21"/>
      <c r="J35" s="15"/>
      <c r="K35" s="16"/>
      <c r="L35" s="15"/>
      <c r="M35" s="18"/>
    </row>
    <row r="36" spans="1:13">
      <c r="A36" s="22"/>
      <c r="B36" s="42" t="s">
        <v>75</v>
      </c>
      <c r="C36" s="35">
        <f>SUM(C38:C50)</f>
        <v>35361771593.139999</v>
      </c>
      <c r="D36" s="35">
        <v>94.8</v>
      </c>
      <c r="E36" s="35">
        <f>SUM(E38:E50)</f>
        <v>36654465000</v>
      </c>
      <c r="F36" s="35">
        <f>100*E36/$E$189</f>
        <v>92.89918969079946</v>
      </c>
      <c r="G36" s="35">
        <f>SUM(G38:G50)</f>
        <v>39168119000</v>
      </c>
      <c r="H36" s="35">
        <f>100*G36/$G$189</f>
        <v>92.426685722681952</v>
      </c>
      <c r="I36" s="35">
        <f>SUM(I38:I50)</f>
        <v>2513654000</v>
      </c>
      <c r="J36" s="35">
        <f>SUM(J38:J50)</f>
        <v>38990579357.450005</v>
      </c>
      <c r="K36" s="67">
        <f>100*J36/$J$189</f>
        <v>91.371750298184423</v>
      </c>
      <c r="L36" s="35">
        <f>SUM(L38:L50)</f>
        <v>177539642.54999781</v>
      </c>
      <c r="M36" s="36">
        <f>100*J36/G36</f>
        <v>99.546724103473039</v>
      </c>
    </row>
    <row r="37" spans="1:13" s="50" customFormat="1">
      <c r="A37" s="51" t="s">
        <v>76</v>
      </c>
      <c r="B37" s="56" t="s">
        <v>77</v>
      </c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5"/>
    </row>
    <row r="38" spans="1:13" s="50" customFormat="1">
      <c r="A38" s="51" t="s">
        <v>143</v>
      </c>
      <c r="B38" s="56" t="s">
        <v>144</v>
      </c>
      <c r="C38" s="54">
        <v>27939798342.439999</v>
      </c>
      <c r="D38" s="54">
        <v>74.900000000000006</v>
      </c>
      <c r="E38" s="54">
        <v>28533324000</v>
      </c>
      <c r="F38" s="54">
        <f t="shared" ref="F38:F51" si="8">100*E38/$E$189</f>
        <v>72.316501653619568</v>
      </c>
      <c r="G38" s="54">
        <v>31164738000</v>
      </c>
      <c r="H38" s="54">
        <f t="shared" ref="H38:H51" si="9">100*G38/$G$189</f>
        <v>73.540765252365674</v>
      </c>
      <c r="I38" s="54">
        <f t="shared" ref="I38:I50" si="10">G38-E38</f>
        <v>2631414000</v>
      </c>
      <c r="J38" s="54">
        <v>31029751872.850002</v>
      </c>
      <c r="K38" s="54">
        <f t="shared" ref="K38:K51" si="11">100*J38/$J$189</f>
        <v>72.716096725526995</v>
      </c>
      <c r="L38" s="63">
        <f t="shared" ref="L38:L51" si="12">G38-J38</f>
        <v>134986127.14999771</v>
      </c>
      <c r="M38" s="64">
        <f>100*J38/G38</f>
        <v>99.566862628044561</v>
      </c>
    </row>
    <row r="39" spans="1:13" s="50" customFormat="1">
      <c r="A39" s="51" t="s">
        <v>145</v>
      </c>
      <c r="B39" s="56" t="s">
        <v>146</v>
      </c>
      <c r="C39" s="54">
        <v>2646160500</v>
      </c>
      <c r="D39" s="54">
        <v>7.1</v>
      </c>
      <c r="E39" s="54">
        <v>2715000000</v>
      </c>
      <c r="F39" s="54">
        <f t="shared" si="8"/>
        <v>6.8810525541846141</v>
      </c>
      <c r="G39" s="54">
        <v>2715000000</v>
      </c>
      <c r="H39" s="54">
        <f t="shared" si="9"/>
        <v>6.4067016273383341</v>
      </c>
      <c r="I39" s="54">
        <f t="shared" si="10"/>
        <v>0</v>
      </c>
      <c r="J39" s="54">
        <v>2713476281</v>
      </c>
      <c r="K39" s="54">
        <f t="shared" si="11"/>
        <v>6.3588456820456214</v>
      </c>
      <c r="L39" s="63">
        <f t="shared" si="12"/>
        <v>1523719</v>
      </c>
      <c r="M39" s="64">
        <f t="shared" ref="M39:M50" si="13">100*J39/G39</f>
        <v>99.943877753222836</v>
      </c>
    </row>
    <row r="40" spans="1:13" s="50" customFormat="1">
      <c r="A40" s="51" t="s">
        <v>147</v>
      </c>
      <c r="B40" s="56" t="s">
        <v>148</v>
      </c>
      <c r="C40" s="54">
        <v>958094087</v>
      </c>
      <c r="D40" s="54">
        <v>2.6</v>
      </c>
      <c r="E40" s="54">
        <v>1085384000</v>
      </c>
      <c r="F40" s="54">
        <f t="shared" si="8"/>
        <v>2.7508597957536329</v>
      </c>
      <c r="G40" s="54">
        <v>1150835000</v>
      </c>
      <c r="H40" s="54">
        <f t="shared" si="9"/>
        <v>2.7156745735903911</v>
      </c>
      <c r="I40" s="54">
        <f t="shared" si="10"/>
        <v>65451000</v>
      </c>
      <c r="J40" s="54">
        <v>1139350983</v>
      </c>
      <c r="K40" s="54">
        <f t="shared" si="11"/>
        <v>2.6699909372025146</v>
      </c>
      <c r="L40" s="63">
        <f t="shared" si="12"/>
        <v>11484017</v>
      </c>
      <c r="M40" s="64">
        <f t="shared" si="13"/>
        <v>99.002114377821314</v>
      </c>
    </row>
    <row r="41" spans="1:13" s="50" customFormat="1">
      <c r="A41" s="51" t="s">
        <v>149</v>
      </c>
      <c r="B41" s="56" t="s">
        <v>150</v>
      </c>
      <c r="C41" s="54">
        <v>1242980389</v>
      </c>
      <c r="D41" s="54">
        <v>3.3</v>
      </c>
      <c r="E41" s="54">
        <v>1380913000</v>
      </c>
      <c r="F41" s="54">
        <f t="shared" si="8"/>
        <v>3.4998655343487064</v>
      </c>
      <c r="G41" s="54">
        <v>1380913000</v>
      </c>
      <c r="H41" s="54">
        <f t="shared" si="9"/>
        <v>3.2585994712017166</v>
      </c>
      <c r="I41" s="54">
        <f t="shared" si="10"/>
        <v>0</v>
      </c>
      <c r="J41" s="54">
        <v>1379388411</v>
      </c>
      <c r="K41" s="54">
        <f t="shared" si="11"/>
        <v>3.2325021974832295</v>
      </c>
      <c r="L41" s="63">
        <f t="shared" si="12"/>
        <v>1524589</v>
      </c>
      <c r="M41" s="64">
        <f t="shared" si="13"/>
        <v>99.889595579156691</v>
      </c>
    </row>
    <row r="42" spans="1:13" s="50" customFormat="1">
      <c r="A42" s="51" t="s">
        <v>151</v>
      </c>
      <c r="B42" s="56" t="s">
        <v>152</v>
      </c>
      <c r="C42" s="54">
        <v>22686000</v>
      </c>
      <c r="D42" s="54">
        <v>0.1</v>
      </c>
      <c r="E42" s="54">
        <v>26765000</v>
      </c>
      <c r="F42" s="54">
        <f t="shared" si="8"/>
        <v>6.7834759341713152E-2</v>
      </c>
      <c r="G42" s="54">
        <v>26765000</v>
      </c>
      <c r="H42" s="54">
        <f t="shared" si="9"/>
        <v>6.3158515305970719E-2</v>
      </c>
      <c r="I42" s="54">
        <f t="shared" si="10"/>
        <v>0</v>
      </c>
      <c r="J42" s="54">
        <v>26765000</v>
      </c>
      <c r="K42" s="54">
        <f t="shared" si="11"/>
        <v>6.2721943018875084E-2</v>
      </c>
      <c r="L42" s="63">
        <f t="shared" si="12"/>
        <v>0</v>
      </c>
      <c r="M42" s="64">
        <f t="shared" si="13"/>
        <v>100</v>
      </c>
    </row>
    <row r="43" spans="1:13" s="50" customFormat="1">
      <c r="A43" s="51" t="s">
        <v>153</v>
      </c>
      <c r="B43" s="56" t="s">
        <v>154</v>
      </c>
      <c r="C43" s="54">
        <v>83428341</v>
      </c>
      <c r="D43" s="54">
        <v>0.2</v>
      </c>
      <c r="E43" s="54">
        <v>90183000</v>
      </c>
      <c r="F43" s="54">
        <f t="shared" si="8"/>
        <v>0.22856499539374991</v>
      </c>
      <c r="G43" s="54">
        <v>90183000</v>
      </c>
      <c r="H43" s="54">
        <f t="shared" si="9"/>
        <v>0.2128086824523952</v>
      </c>
      <c r="I43" s="54">
        <f t="shared" si="10"/>
        <v>0</v>
      </c>
      <c r="J43" s="54">
        <v>90178918</v>
      </c>
      <c r="K43" s="54">
        <f t="shared" si="11"/>
        <v>0.21132811344292202</v>
      </c>
      <c r="L43" s="63">
        <f t="shared" si="12"/>
        <v>4082</v>
      </c>
      <c r="M43" s="64">
        <f t="shared" si="13"/>
        <v>99.995473648026788</v>
      </c>
    </row>
    <row r="44" spans="1:13" s="50" customFormat="1">
      <c r="A44" s="51" t="s">
        <v>155</v>
      </c>
      <c r="B44" s="56" t="s">
        <v>156</v>
      </c>
      <c r="C44" s="54">
        <v>98302542</v>
      </c>
      <c r="D44" s="54">
        <v>0.3</v>
      </c>
      <c r="E44" s="54">
        <v>136552000</v>
      </c>
      <c r="F44" s="54">
        <f t="shared" si="8"/>
        <v>0.34608526275470253</v>
      </c>
      <c r="G44" s="54">
        <v>136552000</v>
      </c>
      <c r="H44" s="54">
        <f t="shared" si="9"/>
        <v>0.32222759507046195</v>
      </c>
      <c r="I44" s="54">
        <f t="shared" si="10"/>
        <v>0</v>
      </c>
      <c r="J44" s="54">
        <v>136488918</v>
      </c>
      <c r="K44" s="54">
        <f t="shared" si="11"/>
        <v>0.31985242434163697</v>
      </c>
      <c r="L44" s="63">
        <f t="shared" si="12"/>
        <v>63082</v>
      </c>
      <c r="M44" s="64">
        <f t="shared" si="13"/>
        <v>99.953803679184489</v>
      </c>
    </row>
    <row r="45" spans="1:13" s="50" customFormat="1">
      <c r="A45" s="51" t="s">
        <v>157</v>
      </c>
      <c r="B45" s="56" t="s">
        <v>158</v>
      </c>
      <c r="C45" s="54">
        <v>0</v>
      </c>
      <c r="D45" s="54">
        <v>0</v>
      </c>
      <c r="E45" s="54">
        <v>6048000</v>
      </c>
      <c r="F45" s="54">
        <f t="shared" si="8"/>
        <v>1.5328399943907382E-2</v>
      </c>
      <c r="G45" s="54">
        <v>6048000</v>
      </c>
      <c r="H45" s="54">
        <f t="shared" si="9"/>
        <v>1.4271724288081858E-2</v>
      </c>
      <c r="I45" s="54">
        <f t="shared" si="10"/>
        <v>0</v>
      </c>
      <c r="J45" s="54">
        <v>6048000</v>
      </c>
      <c r="K45" s="54">
        <f t="shared" si="11"/>
        <v>1.4173073468266635E-2</v>
      </c>
      <c r="L45" s="63">
        <f t="shared" si="12"/>
        <v>0</v>
      </c>
      <c r="M45" s="64">
        <f t="shared" si="13"/>
        <v>100</v>
      </c>
    </row>
    <row r="46" spans="1:13" s="50" customFormat="1">
      <c r="A46" s="51" t="s">
        <v>159</v>
      </c>
      <c r="B46" s="56" t="s">
        <v>160</v>
      </c>
      <c r="C46" s="54">
        <v>1844653536.3</v>
      </c>
      <c r="D46" s="54">
        <v>4.9000000000000004</v>
      </c>
      <c r="E46" s="54">
        <v>1900000000</v>
      </c>
      <c r="F46" s="54">
        <f t="shared" si="8"/>
        <v>4.8154695590978882</v>
      </c>
      <c r="G46" s="54">
        <v>1900000000</v>
      </c>
      <c r="H46" s="54">
        <f t="shared" si="9"/>
        <v>4.4835112677505835</v>
      </c>
      <c r="I46" s="54">
        <f t="shared" si="10"/>
        <v>0</v>
      </c>
      <c r="J46" s="54">
        <v>1897475488.5999999</v>
      </c>
      <c r="K46" s="54">
        <f t="shared" si="11"/>
        <v>4.446603753995193</v>
      </c>
      <c r="L46" s="63">
        <f t="shared" si="12"/>
        <v>2524511.4000000954</v>
      </c>
      <c r="M46" s="64">
        <f t="shared" si="13"/>
        <v>99.867130978947372</v>
      </c>
    </row>
    <row r="47" spans="1:13" s="50" customFormat="1">
      <c r="A47" s="51" t="s">
        <v>161</v>
      </c>
      <c r="B47" s="56" t="s">
        <v>162</v>
      </c>
      <c r="C47" s="54">
        <v>91648224</v>
      </c>
      <c r="D47" s="54">
        <v>0.2</v>
      </c>
      <c r="E47" s="54">
        <v>102927000</v>
      </c>
      <c r="F47" s="54">
        <f t="shared" si="8"/>
        <v>0.26086412384698332</v>
      </c>
      <c r="G47" s="54">
        <v>102207000</v>
      </c>
      <c r="H47" s="54">
        <f t="shared" si="9"/>
        <v>0.24118222954893889</v>
      </c>
      <c r="I47" s="54">
        <f t="shared" si="10"/>
        <v>-720000</v>
      </c>
      <c r="J47" s="54">
        <v>98917551</v>
      </c>
      <c r="K47" s="54">
        <f t="shared" si="11"/>
        <v>0.2318065009298961</v>
      </c>
      <c r="L47" s="63">
        <f t="shared" si="12"/>
        <v>3289449</v>
      </c>
      <c r="M47" s="64">
        <f t="shared" si="13"/>
        <v>96.781581496374997</v>
      </c>
    </row>
    <row r="48" spans="1:13" s="50" customFormat="1">
      <c r="A48" s="51" t="s">
        <v>163</v>
      </c>
      <c r="B48" s="56" t="s">
        <v>164</v>
      </c>
      <c r="C48" s="54">
        <v>168640861.40000001</v>
      </c>
      <c r="D48" s="54">
        <v>0.5</v>
      </c>
      <c r="E48" s="54">
        <v>186226000</v>
      </c>
      <c r="F48" s="54">
        <f t="shared" si="8"/>
        <v>0.47198191269082279</v>
      </c>
      <c r="G48" s="54">
        <v>167046000</v>
      </c>
      <c r="H48" s="54">
        <f t="shared" si="9"/>
        <v>0.39418559117508634</v>
      </c>
      <c r="I48" s="54">
        <f t="shared" si="10"/>
        <v>-19180000</v>
      </c>
      <c r="J48" s="54">
        <v>155996376</v>
      </c>
      <c r="K48" s="54">
        <f t="shared" si="11"/>
        <v>0.36556681511761674</v>
      </c>
      <c r="L48" s="63">
        <f t="shared" si="12"/>
        <v>11049624</v>
      </c>
      <c r="M48" s="64">
        <f t="shared" si="13"/>
        <v>93.385280701124245</v>
      </c>
    </row>
    <row r="49" spans="1:13" s="50" customFormat="1">
      <c r="A49" s="51" t="s">
        <v>165</v>
      </c>
      <c r="B49" s="56" t="s">
        <v>166</v>
      </c>
      <c r="C49" s="54">
        <v>9809142</v>
      </c>
      <c r="D49" s="54">
        <v>0</v>
      </c>
      <c r="E49" s="54">
        <v>25000000</v>
      </c>
      <c r="F49" s="54">
        <f t="shared" si="8"/>
        <v>6.3361441567077473E-2</v>
      </c>
      <c r="G49" s="54">
        <v>25000000</v>
      </c>
      <c r="H49" s="54">
        <f t="shared" si="9"/>
        <v>5.8993569312507682E-2</v>
      </c>
      <c r="I49" s="54">
        <f t="shared" si="10"/>
        <v>0</v>
      </c>
      <c r="J49" s="54">
        <v>21919814</v>
      </c>
      <c r="K49" s="54">
        <f t="shared" si="11"/>
        <v>5.1367581718376243E-2</v>
      </c>
      <c r="L49" s="63">
        <f t="shared" si="12"/>
        <v>3080186</v>
      </c>
      <c r="M49" s="64">
        <f t="shared" si="13"/>
        <v>87.679255999999995</v>
      </c>
    </row>
    <row r="50" spans="1:13" s="50" customFormat="1">
      <c r="A50" s="51" t="s">
        <v>167</v>
      </c>
      <c r="B50" s="56" t="s">
        <v>168</v>
      </c>
      <c r="C50" s="54">
        <v>255569628</v>
      </c>
      <c r="D50" s="54">
        <v>0.7</v>
      </c>
      <c r="E50" s="54">
        <v>466143000</v>
      </c>
      <c r="F50" s="54">
        <f t="shared" si="8"/>
        <v>1.1814196982560878</v>
      </c>
      <c r="G50" s="54">
        <v>302832000</v>
      </c>
      <c r="H50" s="54">
        <f t="shared" si="9"/>
        <v>0.71460562328181298</v>
      </c>
      <c r="I50" s="54">
        <f t="shared" si="10"/>
        <v>-163311000</v>
      </c>
      <c r="J50" s="54">
        <v>294821744</v>
      </c>
      <c r="K50" s="54">
        <f t="shared" si="11"/>
        <v>0.69089454989327015</v>
      </c>
      <c r="L50" s="63">
        <f t="shared" si="12"/>
        <v>8010256</v>
      </c>
      <c r="M50" s="64">
        <f t="shared" si="13"/>
        <v>97.35488455645374</v>
      </c>
    </row>
    <row r="51" spans="1:13">
      <c r="A51" s="22"/>
      <c r="B51" s="42" t="s">
        <v>80</v>
      </c>
      <c r="C51" s="35">
        <f>C141+C155</f>
        <v>1954572438.4300001</v>
      </c>
      <c r="D51" s="35">
        <v>5.2</v>
      </c>
      <c r="E51" s="35">
        <v>2801708000</v>
      </c>
      <c r="F51" s="35">
        <f t="shared" si="8"/>
        <v>7.1008103092005399</v>
      </c>
      <c r="G51" s="35">
        <f>G141+G155</f>
        <v>3209290000</v>
      </c>
      <c r="H51" s="35">
        <f t="shared" si="9"/>
        <v>7.5730988823575105</v>
      </c>
      <c r="I51" s="35">
        <f>I141+I155</f>
        <v>398322000</v>
      </c>
      <c r="J51" s="35">
        <f>J141+J155</f>
        <v>3260965960.7799997</v>
      </c>
      <c r="K51" s="35">
        <f t="shared" si="11"/>
        <v>7.6418502215032458</v>
      </c>
      <c r="L51" s="35">
        <f t="shared" si="12"/>
        <v>-51675960.779999733</v>
      </c>
      <c r="M51" s="36">
        <f>100*J51/G51</f>
        <v>101.61019916492432</v>
      </c>
    </row>
    <row r="52" spans="1:13">
      <c r="A52" s="22" t="s">
        <v>76</v>
      </c>
      <c r="B52" s="43" t="s">
        <v>77</v>
      </c>
      <c r="C52" s="25"/>
      <c r="D52" s="35"/>
      <c r="E52" s="25"/>
      <c r="F52" s="25"/>
      <c r="G52" s="25"/>
      <c r="H52" s="25"/>
      <c r="I52" s="25"/>
      <c r="J52" s="25"/>
      <c r="K52" s="25"/>
      <c r="L52" s="25"/>
      <c r="M52" s="26"/>
    </row>
    <row r="53" spans="1:13">
      <c r="A53" s="72" t="s">
        <v>169</v>
      </c>
      <c r="B53" s="43" t="s">
        <v>170</v>
      </c>
      <c r="C53" s="25">
        <v>0</v>
      </c>
      <c r="D53" s="25">
        <v>0</v>
      </c>
      <c r="E53" s="25">
        <v>0</v>
      </c>
      <c r="F53" s="54">
        <f t="shared" ref="F53:F84" si="14">100*E53/$E$189</f>
        <v>0</v>
      </c>
      <c r="G53" s="62">
        <v>0</v>
      </c>
      <c r="H53" s="63">
        <f t="shared" ref="H53:H84" si="15">100*G53/$G$189</f>
        <v>0</v>
      </c>
      <c r="I53" s="54">
        <f t="shared" ref="I53:I116" si="16">G53-E53</f>
        <v>0</v>
      </c>
      <c r="J53" s="62">
        <v>0</v>
      </c>
      <c r="K53" s="54">
        <f t="shared" ref="K53:K84" si="17">100*J53/$J$189</f>
        <v>0</v>
      </c>
      <c r="L53" s="63">
        <f t="shared" ref="L53:L116" si="18">G53-J53</f>
        <v>0</v>
      </c>
      <c r="M53" s="64">
        <v>0</v>
      </c>
    </row>
    <row r="54" spans="1:13">
      <c r="A54" s="72" t="s">
        <v>171</v>
      </c>
      <c r="B54" s="43" t="s">
        <v>172</v>
      </c>
      <c r="C54" s="25">
        <v>0</v>
      </c>
      <c r="D54" s="25">
        <v>0</v>
      </c>
      <c r="E54" s="25">
        <v>0</v>
      </c>
      <c r="F54" s="54">
        <f t="shared" si="14"/>
        <v>0</v>
      </c>
      <c r="G54" s="62">
        <v>0</v>
      </c>
      <c r="H54" s="63">
        <f t="shared" si="15"/>
        <v>0</v>
      </c>
      <c r="I54" s="54">
        <f t="shared" si="16"/>
        <v>0</v>
      </c>
      <c r="J54" s="62">
        <v>0</v>
      </c>
      <c r="K54" s="54">
        <f t="shared" si="17"/>
        <v>0</v>
      </c>
      <c r="L54" s="63">
        <f t="shared" si="18"/>
        <v>0</v>
      </c>
      <c r="M54" s="64">
        <v>0</v>
      </c>
    </row>
    <row r="55" spans="1:13">
      <c r="A55" s="72" t="s">
        <v>173</v>
      </c>
      <c r="B55" s="43" t="s">
        <v>174</v>
      </c>
      <c r="C55" s="25">
        <v>24240048</v>
      </c>
      <c r="D55" s="25">
        <v>0.1</v>
      </c>
      <c r="E55" s="25">
        <v>138218442</v>
      </c>
      <c r="F55" s="54">
        <f t="shared" si="14"/>
        <v>0.35030878945101951</v>
      </c>
      <c r="G55" s="62">
        <v>193874124</v>
      </c>
      <c r="H55" s="63">
        <f t="shared" si="15"/>
        <v>0.45749306288382835</v>
      </c>
      <c r="I55" s="54">
        <f t="shared" si="16"/>
        <v>55655682</v>
      </c>
      <c r="J55" s="62">
        <v>193874123.86000001</v>
      </c>
      <c r="K55" s="54">
        <f t="shared" si="17"/>
        <v>0.45433072107533157</v>
      </c>
      <c r="L55" s="63">
        <f t="shared" si="18"/>
        <v>0.13999998569488525</v>
      </c>
      <c r="M55" s="64">
        <f>100*J55/G55</f>
        <v>99.999999927788195</v>
      </c>
    </row>
    <row r="56" spans="1:13">
      <c r="A56" s="72" t="s">
        <v>175</v>
      </c>
      <c r="B56" s="43" t="s">
        <v>176</v>
      </c>
      <c r="C56" s="25">
        <v>0</v>
      </c>
      <c r="D56" s="25">
        <v>0</v>
      </c>
      <c r="E56" s="25">
        <v>2000000</v>
      </c>
      <c r="F56" s="54">
        <f t="shared" si="14"/>
        <v>5.0689153253661978E-3</v>
      </c>
      <c r="G56" s="62">
        <v>2000000</v>
      </c>
      <c r="H56" s="63">
        <f t="shared" si="15"/>
        <v>4.7194855450006139E-3</v>
      </c>
      <c r="I56" s="54">
        <f t="shared" si="16"/>
        <v>0</v>
      </c>
      <c r="J56" s="62">
        <v>2000000</v>
      </c>
      <c r="K56" s="54">
        <f t="shared" si="17"/>
        <v>4.6868629194003423E-3</v>
      </c>
      <c r="L56" s="63">
        <f t="shared" si="18"/>
        <v>0</v>
      </c>
      <c r="M56" s="64">
        <f>100*J56/G56</f>
        <v>100</v>
      </c>
    </row>
    <row r="57" spans="1:13">
      <c r="A57" s="72" t="s">
        <v>177</v>
      </c>
      <c r="B57" s="43" t="s">
        <v>178</v>
      </c>
      <c r="C57" s="25">
        <v>190068709.25</v>
      </c>
      <c r="D57" s="25">
        <v>0.5</v>
      </c>
      <c r="E57" s="25">
        <v>42560827</v>
      </c>
      <c r="F57" s="54">
        <f t="shared" si="14"/>
        <v>0.10786861412027973</v>
      </c>
      <c r="G57" s="62">
        <v>82051410</v>
      </c>
      <c r="H57" s="63">
        <f t="shared" si="15"/>
        <v>0.19362022172095944</v>
      </c>
      <c r="I57" s="54">
        <f t="shared" si="16"/>
        <v>39490583</v>
      </c>
      <c r="J57" s="62">
        <v>82051410</v>
      </c>
      <c r="K57" s="54">
        <f t="shared" si="17"/>
        <v>0.19228185550675722</v>
      </c>
      <c r="L57" s="63">
        <f t="shared" si="18"/>
        <v>0</v>
      </c>
      <c r="M57" s="64">
        <f>100*J57/G57</f>
        <v>100</v>
      </c>
    </row>
    <row r="58" spans="1:13">
      <c r="A58" s="72" t="s">
        <v>179</v>
      </c>
      <c r="B58" s="43" t="s">
        <v>180</v>
      </c>
      <c r="C58" s="25">
        <v>3204862</v>
      </c>
      <c r="D58" s="25">
        <v>0</v>
      </c>
      <c r="E58" s="25">
        <v>0</v>
      </c>
      <c r="F58" s="54">
        <f t="shared" si="14"/>
        <v>0</v>
      </c>
      <c r="G58" s="62">
        <v>0</v>
      </c>
      <c r="H58" s="63">
        <f t="shared" si="15"/>
        <v>0</v>
      </c>
      <c r="I58" s="54">
        <f t="shared" si="16"/>
        <v>0</v>
      </c>
      <c r="J58" s="62">
        <v>0</v>
      </c>
      <c r="K58" s="54">
        <f t="shared" si="17"/>
        <v>0</v>
      </c>
      <c r="L58" s="63">
        <f t="shared" si="18"/>
        <v>0</v>
      </c>
      <c r="M58" s="64">
        <v>0</v>
      </c>
    </row>
    <row r="59" spans="1:13">
      <c r="A59" s="72" t="s">
        <v>181</v>
      </c>
      <c r="B59" s="43" t="s">
        <v>182</v>
      </c>
      <c r="C59" s="25">
        <v>0</v>
      </c>
      <c r="D59" s="25">
        <v>0</v>
      </c>
      <c r="E59" s="25">
        <v>0</v>
      </c>
      <c r="F59" s="54">
        <f t="shared" si="14"/>
        <v>0</v>
      </c>
      <c r="G59" s="62">
        <v>0</v>
      </c>
      <c r="H59" s="63">
        <f t="shared" si="15"/>
        <v>0</v>
      </c>
      <c r="I59" s="54">
        <f t="shared" si="16"/>
        <v>0</v>
      </c>
      <c r="J59" s="62">
        <v>0</v>
      </c>
      <c r="K59" s="54">
        <f t="shared" si="17"/>
        <v>0</v>
      </c>
      <c r="L59" s="63">
        <f t="shared" si="18"/>
        <v>0</v>
      </c>
      <c r="M59" s="64">
        <v>0</v>
      </c>
    </row>
    <row r="60" spans="1:13">
      <c r="A60" s="72" t="s">
        <v>183</v>
      </c>
      <c r="B60" s="43" t="s">
        <v>184</v>
      </c>
      <c r="C60" s="25">
        <v>28610844</v>
      </c>
      <c r="D60" s="25">
        <v>0.1</v>
      </c>
      <c r="E60" s="25">
        <v>90000000</v>
      </c>
      <c r="F60" s="54">
        <f t="shared" si="14"/>
        <v>0.22810118964147891</v>
      </c>
      <c r="G60" s="62">
        <v>36673759</v>
      </c>
      <c r="H60" s="63">
        <f t="shared" si="15"/>
        <v>8.6540637740668086E-2</v>
      </c>
      <c r="I60" s="54">
        <f t="shared" si="16"/>
        <v>-53326241</v>
      </c>
      <c r="J60" s="62">
        <v>36580723</v>
      </c>
      <c r="K60" s="54">
        <f t="shared" si="17"/>
        <v>8.5724417096777625E-2</v>
      </c>
      <c r="L60" s="63">
        <f t="shared" si="18"/>
        <v>93036</v>
      </c>
      <c r="M60" s="64">
        <f>100*J60/G60</f>
        <v>99.74631452423516</v>
      </c>
    </row>
    <row r="61" spans="1:13">
      <c r="A61" s="72" t="s">
        <v>185</v>
      </c>
      <c r="B61" s="43" t="s">
        <v>186</v>
      </c>
      <c r="C61" s="25">
        <v>0</v>
      </c>
      <c r="D61" s="25">
        <v>0</v>
      </c>
      <c r="E61" s="25">
        <v>70089732</v>
      </c>
      <c r="F61" s="54">
        <f t="shared" si="14"/>
        <v>0.17763945834280481</v>
      </c>
      <c r="G61" s="62">
        <v>0</v>
      </c>
      <c r="H61" s="63">
        <f t="shared" si="15"/>
        <v>0</v>
      </c>
      <c r="I61" s="54">
        <f t="shared" si="16"/>
        <v>-70089732</v>
      </c>
      <c r="J61" s="62">
        <v>0</v>
      </c>
      <c r="K61" s="54">
        <f t="shared" si="17"/>
        <v>0</v>
      </c>
      <c r="L61" s="63">
        <f t="shared" si="18"/>
        <v>0</v>
      </c>
      <c r="M61" s="64">
        <v>0</v>
      </c>
    </row>
    <row r="62" spans="1:13">
      <c r="A62" s="72" t="s">
        <v>187</v>
      </c>
      <c r="B62" s="43" t="s">
        <v>188</v>
      </c>
      <c r="C62" s="25">
        <v>0</v>
      </c>
      <c r="D62" s="25">
        <v>0</v>
      </c>
      <c r="E62" s="25">
        <v>900000</v>
      </c>
      <c r="F62" s="54">
        <f t="shared" si="14"/>
        <v>2.2810118964147891E-3</v>
      </c>
      <c r="G62" s="62">
        <v>0</v>
      </c>
      <c r="H62" s="63">
        <f t="shared" si="15"/>
        <v>0</v>
      </c>
      <c r="I62" s="54">
        <f t="shared" si="16"/>
        <v>-900000</v>
      </c>
      <c r="J62" s="62">
        <v>0</v>
      </c>
      <c r="K62" s="54">
        <f t="shared" si="17"/>
        <v>0</v>
      </c>
      <c r="L62" s="63">
        <f t="shared" si="18"/>
        <v>0</v>
      </c>
      <c r="M62" s="64">
        <v>0</v>
      </c>
    </row>
    <row r="63" spans="1:13">
      <c r="A63" s="72" t="s">
        <v>189</v>
      </c>
      <c r="B63" s="43" t="s">
        <v>190</v>
      </c>
      <c r="C63" s="25">
        <v>0</v>
      </c>
      <c r="D63" s="25">
        <v>0</v>
      </c>
      <c r="E63" s="25">
        <v>0</v>
      </c>
      <c r="F63" s="54">
        <f t="shared" si="14"/>
        <v>0</v>
      </c>
      <c r="G63" s="62">
        <v>0</v>
      </c>
      <c r="H63" s="63">
        <f t="shared" si="15"/>
        <v>0</v>
      </c>
      <c r="I63" s="54">
        <f t="shared" si="16"/>
        <v>0</v>
      </c>
      <c r="J63" s="62">
        <v>0</v>
      </c>
      <c r="K63" s="54">
        <f t="shared" si="17"/>
        <v>0</v>
      </c>
      <c r="L63" s="63">
        <f t="shared" si="18"/>
        <v>0</v>
      </c>
      <c r="M63" s="64">
        <v>0</v>
      </c>
    </row>
    <row r="64" spans="1:13">
      <c r="A64" s="72" t="s">
        <v>191</v>
      </c>
      <c r="B64" s="43" t="s">
        <v>192</v>
      </c>
      <c r="C64" s="25">
        <v>0</v>
      </c>
      <c r="D64" s="25">
        <v>0</v>
      </c>
      <c r="E64" s="25">
        <v>0</v>
      </c>
      <c r="F64" s="54">
        <f t="shared" si="14"/>
        <v>0</v>
      </c>
      <c r="G64" s="62">
        <v>0</v>
      </c>
      <c r="H64" s="63">
        <f t="shared" si="15"/>
        <v>0</v>
      </c>
      <c r="I64" s="54">
        <f t="shared" si="16"/>
        <v>0</v>
      </c>
      <c r="J64" s="62">
        <v>0</v>
      </c>
      <c r="K64" s="54">
        <f t="shared" si="17"/>
        <v>0</v>
      </c>
      <c r="L64" s="63">
        <f t="shared" si="18"/>
        <v>0</v>
      </c>
      <c r="M64" s="64">
        <v>0</v>
      </c>
    </row>
    <row r="65" spans="1:13">
      <c r="A65" s="72" t="s">
        <v>193</v>
      </c>
      <c r="B65" s="43" t="s">
        <v>194</v>
      </c>
      <c r="C65" s="25">
        <v>17952480</v>
      </c>
      <c r="D65" s="25">
        <v>0</v>
      </c>
      <c r="E65" s="25">
        <v>0</v>
      </c>
      <c r="F65" s="54">
        <f t="shared" si="14"/>
        <v>0</v>
      </c>
      <c r="G65" s="62">
        <v>0</v>
      </c>
      <c r="H65" s="63">
        <f t="shared" si="15"/>
        <v>0</v>
      </c>
      <c r="I65" s="54">
        <f t="shared" si="16"/>
        <v>0</v>
      </c>
      <c r="J65" s="62">
        <v>0</v>
      </c>
      <c r="K65" s="54">
        <f t="shared" si="17"/>
        <v>0</v>
      </c>
      <c r="L65" s="63">
        <f t="shared" si="18"/>
        <v>0</v>
      </c>
      <c r="M65" s="64">
        <v>0</v>
      </c>
    </row>
    <row r="66" spans="1:13">
      <c r="A66" s="72" t="s">
        <v>195</v>
      </c>
      <c r="B66" s="43" t="s">
        <v>196</v>
      </c>
      <c r="C66" s="25">
        <v>29063700</v>
      </c>
      <c r="D66" s="25">
        <v>0.1</v>
      </c>
      <c r="E66" s="25">
        <v>0</v>
      </c>
      <c r="F66" s="54">
        <f t="shared" si="14"/>
        <v>0</v>
      </c>
      <c r="G66" s="62">
        <v>0</v>
      </c>
      <c r="H66" s="63">
        <f t="shared" si="15"/>
        <v>0</v>
      </c>
      <c r="I66" s="54">
        <f t="shared" si="16"/>
        <v>0</v>
      </c>
      <c r="J66" s="62">
        <v>0</v>
      </c>
      <c r="K66" s="54">
        <f t="shared" si="17"/>
        <v>0</v>
      </c>
      <c r="L66" s="63">
        <f t="shared" si="18"/>
        <v>0</v>
      </c>
      <c r="M66" s="64">
        <v>0</v>
      </c>
    </row>
    <row r="67" spans="1:13">
      <c r="A67" s="72" t="s">
        <v>197</v>
      </c>
      <c r="B67" s="43" t="s">
        <v>198</v>
      </c>
      <c r="C67" s="25">
        <v>0</v>
      </c>
      <c r="D67" s="25">
        <v>0</v>
      </c>
      <c r="E67" s="25">
        <v>0</v>
      </c>
      <c r="F67" s="54">
        <f t="shared" si="14"/>
        <v>0</v>
      </c>
      <c r="G67" s="62">
        <v>0</v>
      </c>
      <c r="H67" s="63">
        <f t="shared" si="15"/>
        <v>0</v>
      </c>
      <c r="I67" s="54">
        <f t="shared" si="16"/>
        <v>0</v>
      </c>
      <c r="J67" s="62">
        <v>0</v>
      </c>
      <c r="K67" s="54">
        <f t="shared" si="17"/>
        <v>0</v>
      </c>
      <c r="L67" s="63">
        <f t="shared" si="18"/>
        <v>0</v>
      </c>
      <c r="M67" s="64">
        <v>0</v>
      </c>
    </row>
    <row r="68" spans="1:13">
      <c r="A68" s="72" t="s">
        <v>199</v>
      </c>
      <c r="B68" s="43" t="s">
        <v>200</v>
      </c>
      <c r="C68" s="25">
        <v>19355600</v>
      </c>
      <c r="D68" s="25">
        <v>0.1</v>
      </c>
      <c r="E68" s="25">
        <v>0</v>
      </c>
      <c r="F68" s="54">
        <f t="shared" si="14"/>
        <v>0</v>
      </c>
      <c r="G68" s="62">
        <v>0</v>
      </c>
      <c r="H68" s="63">
        <f t="shared" si="15"/>
        <v>0</v>
      </c>
      <c r="I68" s="54">
        <f t="shared" si="16"/>
        <v>0</v>
      </c>
      <c r="J68" s="62">
        <v>0</v>
      </c>
      <c r="K68" s="54">
        <f t="shared" si="17"/>
        <v>0</v>
      </c>
      <c r="L68" s="63">
        <f t="shared" si="18"/>
        <v>0</v>
      </c>
      <c r="M68" s="64">
        <v>0</v>
      </c>
    </row>
    <row r="69" spans="1:13">
      <c r="A69" s="72" t="s">
        <v>201</v>
      </c>
      <c r="B69" s="43" t="s">
        <v>202</v>
      </c>
      <c r="C69" s="25">
        <v>6905844.1200000001</v>
      </c>
      <c r="D69" s="25">
        <v>0</v>
      </c>
      <c r="E69" s="25">
        <v>110000000</v>
      </c>
      <c r="F69" s="54">
        <f t="shared" si="14"/>
        <v>0.27879034289514087</v>
      </c>
      <c r="G69" s="62">
        <v>110000000</v>
      </c>
      <c r="H69" s="63">
        <f t="shared" si="15"/>
        <v>0.25957170497503379</v>
      </c>
      <c r="I69" s="54">
        <f t="shared" si="16"/>
        <v>0</v>
      </c>
      <c r="J69" s="62">
        <v>85377792</v>
      </c>
      <c r="K69" s="54">
        <f t="shared" si="17"/>
        <v>0.20007700373253759</v>
      </c>
      <c r="L69" s="63">
        <f t="shared" si="18"/>
        <v>24622208</v>
      </c>
      <c r="M69" s="64">
        <f>100*J69/G69</f>
        <v>77.616174545454541</v>
      </c>
    </row>
    <row r="70" spans="1:13">
      <c r="A70" s="72" t="s">
        <v>203</v>
      </c>
      <c r="B70" s="43" t="s">
        <v>204</v>
      </c>
      <c r="C70" s="25">
        <v>29875870</v>
      </c>
      <c r="D70" s="25">
        <v>0.1</v>
      </c>
      <c r="E70" s="25">
        <v>0</v>
      </c>
      <c r="F70" s="54">
        <f t="shared" si="14"/>
        <v>0</v>
      </c>
      <c r="G70" s="62">
        <v>0</v>
      </c>
      <c r="H70" s="63">
        <f t="shared" si="15"/>
        <v>0</v>
      </c>
      <c r="I70" s="54">
        <f t="shared" si="16"/>
        <v>0</v>
      </c>
      <c r="J70" s="62">
        <v>0</v>
      </c>
      <c r="K70" s="54">
        <f t="shared" si="17"/>
        <v>0</v>
      </c>
      <c r="L70" s="63">
        <f t="shared" si="18"/>
        <v>0</v>
      </c>
      <c r="M70" s="64">
        <v>0</v>
      </c>
    </row>
    <row r="71" spans="1:13">
      <c r="A71" s="72" t="s">
        <v>205</v>
      </c>
      <c r="B71" s="43" t="s">
        <v>206</v>
      </c>
      <c r="C71" s="25">
        <v>16148610</v>
      </c>
      <c r="D71" s="25">
        <v>0</v>
      </c>
      <c r="E71" s="25">
        <v>0</v>
      </c>
      <c r="F71" s="54">
        <f t="shared" si="14"/>
        <v>0</v>
      </c>
      <c r="G71" s="62">
        <v>0</v>
      </c>
      <c r="H71" s="63">
        <f t="shared" si="15"/>
        <v>0</v>
      </c>
      <c r="I71" s="54">
        <f t="shared" si="16"/>
        <v>0</v>
      </c>
      <c r="J71" s="62">
        <v>0</v>
      </c>
      <c r="K71" s="54">
        <f t="shared" si="17"/>
        <v>0</v>
      </c>
      <c r="L71" s="63">
        <f t="shared" si="18"/>
        <v>0</v>
      </c>
      <c r="M71" s="64">
        <v>0</v>
      </c>
    </row>
    <row r="72" spans="1:13">
      <c r="A72" s="72" t="s">
        <v>207</v>
      </c>
      <c r="B72" s="43" t="s">
        <v>208</v>
      </c>
      <c r="C72" s="25">
        <v>984000</v>
      </c>
      <c r="D72" s="25">
        <v>0</v>
      </c>
      <c r="E72" s="25">
        <v>0</v>
      </c>
      <c r="F72" s="54">
        <f t="shared" si="14"/>
        <v>0</v>
      </c>
      <c r="G72" s="62">
        <v>0</v>
      </c>
      <c r="H72" s="63">
        <f t="shared" si="15"/>
        <v>0</v>
      </c>
      <c r="I72" s="54">
        <f t="shared" si="16"/>
        <v>0</v>
      </c>
      <c r="J72" s="62">
        <v>0</v>
      </c>
      <c r="K72" s="54">
        <f t="shared" si="17"/>
        <v>0</v>
      </c>
      <c r="L72" s="63">
        <f t="shared" si="18"/>
        <v>0</v>
      </c>
      <c r="M72" s="64">
        <v>0</v>
      </c>
    </row>
    <row r="73" spans="1:13">
      <c r="A73" s="72" t="s">
        <v>209</v>
      </c>
      <c r="B73" s="43" t="s">
        <v>210</v>
      </c>
      <c r="C73" s="25">
        <v>0</v>
      </c>
      <c r="D73" s="25">
        <v>0</v>
      </c>
      <c r="E73" s="25">
        <v>80000000</v>
      </c>
      <c r="F73" s="54">
        <f t="shared" si="14"/>
        <v>0.20275661301464792</v>
      </c>
      <c r="G73" s="62">
        <v>0</v>
      </c>
      <c r="H73" s="63">
        <f t="shared" si="15"/>
        <v>0</v>
      </c>
      <c r="I73" s="54">
        <f t="shared" si="16"/>
        <v>-80000000</v>
      </c>
      <c r="J73" s="62">
        <v>0</v>
      </c>
      <c r="K73" s="54">
        <f t="shared" si="17"/>
        <v>0</v>
      </c>
      <c r="L73" s="63">
        <f t="shared" si="18"/>
        <v>0</v>
      </c>
      <c r="M73" s="64">
        <v>0</v>
      </c>
    </row>
    <row r="74" spans="1:13">
      <c r="A74" s="72" t="s">
        <v>211</v>
      </c>
      <c r="B74" s="43" t="s">
        <v>212</v>
      </c>
      <c r="C74" s="25">
        <v>0</v>
      </c>
      <c r="D74" s="25">
        <v>0</v>
      </c>
      <c r="E74" s="25">
        <v>80000000</v>
      </c>
      <c r="F74" s="54">
        <f t="shared" si="14"/>
        <v>0.20275661301464792</v>
      </c>
      <c r="G74" s="62">
        <v>0</v>
      </c>
      <c r="H74" s="63">
        <f t="shared" si="15"/>
        <v>0</v>
      </c>
      <c r="I74" s="54">
        <f t="shared" si="16"/>
        <v>-80000000</v>
      </c>
      <c r="J74" s="62">
        <v>0</v>
      </c>
      <c r="K74" s="54">
        <f t="shared" si="17"/>
        <v>0</v>
      </c>
      <c r="L74" s="63">
        <f t="shared" si="18"/>
        <v>0</v>
      </c>
      <c r="M74" s="64">
        <v>0</v>
      </c>
    </row>
    <row r="75" spans="1:13">
      <c r="A75" s="72" t="s">
        <v>213</v>
      </c>
      <c r="B75" s="43" t="s">
        <v>214</v>
      </c>
      <c r="C75" s="25">
        <v>132534780</v>
      </c>
      <c r="D75" s="25">
        <v>0.4</v>
      </c>
      <c r="E75" s="25">
        <v>0</v>
      </c>
      <c r="F75" s="54">
        <f t="shared" si="14"/>
        <v>0</v>
      </c>
      <c r="G75" s="62">
        <v>0</v>
      </c>
      <c r="H75" s="63">
        <f t="shared" si="15"/>
        <v>0</v>
      </c>
      <c r="I75" s="54">
        <f t="shared" si="16"/>
        <v>0</v>
      </c>
      <c r="J75" s="62">
        <v>0</v>
      </c>
      <c r="K75" s="54">
        <f t="shared" si="17"/>
        <v>0</v>
      </c>
      <c r="L75" s="63">
        <f t="shared" si="18"/>
        <v>0</v>
      </c>
      <c r="M75" s="64">
        <v>0</v>
      </c>
    </row>
    <row r="76" spans="1:13">
      <c r="A76" s="72" t="s">
        <v>215</v>
      </c>
      <c r="B76" s="43" t="s">
        <v>216</v>
      </c>
      <c r="C76" s="25">
        <v>8340000</v>
      </c>
      <c r="D76" s="25">
        <v>0</v>
      </c>
      <c r="E76" s="25">
        <v>0</v>
      </c>
      <c r="F76" s="54">
        <f t="shared" si="14"/>
        <v>0</v>
      </c>
      <c r="G76" s="62">
        <v>0</v>
      </c>
      <c r="H76" s="63">
        <f t="shared" si="15"/>
        <v>0</v>
      </c>
      <c r="I76" s="54">
        <f t="shared" si="16"/>
        <v>0</v>
      </c>
      <c r="J76" s="62">
        <v>0</v>
      </c>
      <c r="K76" s="54">
        <f t="shared" si="17"/>
        <v>0</v>
      </c>
      <c r="L76" s="63">
        <f t="shared" si="18"/>
        <v>0</v>
      </c>
      <c r="M76" s="64">
        <v>0</v>
      </c>
    </row>
    <row r="77" spans="1:13">
      <c r="A77" s="72" t="s">
        <v>217</v>
      </c>
      <c r="B77" s="43" t="s">
        <v>218</v>
      </c>
      <c r="C77" s="25">
        <v>0</v>
      </c>
      <c r="D77" s="25">
        <v>0</v>
      </c>
      <c r="E77" s="25">
        <v>80000000</v>
      </c>
      <c r="F77" s="54">
        <f t="shared" si="14"/>
        <v>0.20275661301464792</v>
      </c>
      <c r="G77" s="62">
        <v>80000000</v>
      </c>
      <c r="H77" s="63">
        <f t="shared" si="15"/>
        <v>0.18877942180002458</v>
      </c>
      <c r="I77" s="54">
        <f t="shared" si="16"/>
        <v>0</v>
      </c>
      <c r="J77" s="62">
        <v>46420029</v>
      </c>
      <c r="K77" s="54">
        <f t="shared" si="17"/>
        <v>0.10878215631879427</v>
      </c>
      <c r="L77" s="63">
        <f t="shared" si="18"/>
        <v>33579971</v>
      </c>
      <c r="M77" s="64">
        <f>100*J77/G77</f>
        <v>58.025036249999999</v>
      </c>
    </row>
    <row r="78" spans="1:13">
      <c r="A78" s="72" t="s">
        <v>219</v>
      </c>
      <c r="B78" s="43" t="s">
        <v>220</v>
      </c>
      <c r="C78" s="25">
        <v>0</v>
      </c>
      <c r="D78" s="25">
        <v>0</v>
      </c>
      <c r="E78" s="25">
        <v>1000000</v>
      </c>
      <c r="F78" s="54">
        <f t="shared" si="14"/>
        <v>2.5344576626830989E-3</v>
      </c>
      <c r="G78" s="62">
        <v>1000000</v>
      </c>
      <c r="H78" s="63">
        <f t="shared" si="15"/>
        <v>2.359742772500307E-3</v>
      </c>
      <c r="I78" s="54">
        <f t="shared" si="16"/>
        <v>0</v>
      </c>
      <c r="J78" s="62">
        <v>511531</v>
      </c>
      <c r="K78" s="54">
        <f t="shared" si="17"/>
        <v>1.1987378380118882E-3</v>
      </c>
      <c r="L78" s="63">
        <f t="shared" si="18"/>
        <v>488469</v>
      </c>
      <c r="M78" s="64">
        <f>100*J78/G78</f>
        <v>51.153100000000002</v>
      </c>
    </row>
    <row r="79" spans="1:13">
      <c r="A79" s="72" t="s">
        <v>221</v>
      </c>
      <c r="B79" s="43" t="s">
        <v>222</v>
      </c>
      <c r="C79" s="25">
        <v>19799400</v>
      </c>
      <c r="D79" s="25">
        <v>0.1</v>
      </c>
      <c r="E79" s="25">
        <v>30000000</v>
      </c>
      <c r="F79" s="54">
        <f t="shared" si="14"/>
        <v>7.6033729880492965E-2</v>
      </c>
      <c r="G79" s="62">
        <v>9451199</v>
      </c>
      <c r="H79" s="63">
        <f t="shared" si="15"/>
        <v>2.230239853171213E-2</v>
      </c>
      <c r="I79" s="54">
        <f t="shared" si="16"/>
        <v>-20548801</v>
      </c>
      <c r="J79" s="62">
        <v>9451199</v>
      </c>
      <c r="K79" s="54">
        <f t="shared" si="17"/>
        <v>2.2148237068486797E-2</v>
      </c>
      <c r="L79" s="63">
        <f t="shared" si="18"/>
        <v>0</v>
      </c>
      <c r="M79" s="64">
        <f>100*J79/G79</f>
        <v>100</v>
      </c>
    </row>
    <row r="80" spans="1:13">
      <c r="A80" s="72" t="s">
        <v>223</v>
      </c>
      <c r="B80" s="43" t="s">
        <v>224</v>
      </c>
      <c r="C80" s="25">
        <v>25494708</v>
      </c>
      <c r="D80" s="25">
        <v>0.1</v>
      </c>
      <c r="E80" s="25">
        <v>0</v>
      </c>
      <c r="F80" s="54">
        <f t="shared" si="14"/>
        <v>0</v>
      </c>
      <c r="G80" s="62">
        <v>0</v>
      </c>
      <c r="H80" s="63">
        <f t="shared" si="15"/>
        <v>0</v>
      </c>
      <c r="I80" s="54">
        <f t="shared" si="16"/>
        <v>0</v>
      </c>
      <c r="J80" s="62">
        <v>0</v>
      </c>
      <c r="K80" s="54">
        <f t="shared" si="17"/>
        <v>0</v>
      </c>
      <c r="L80" s="63">
        <f t="shared" si="18"/>
        <v>0</v>
      </c>
      <c r="M80" s="64">
        <v>0</v>
      </c>
    </row>
    <row r="81" spans="1:13">
      <c r="A81" s="72" t="s">
        <v>225</v>
      </c>
      <c r="B81" s="43" t="s">
        <v>226</v>
      </c>
      <c r="C81" s="25">
        <v>800940</v>
      </c>
      <c r="D81" s="25">
        <v>0</v>
      </c>
      <c r="E81" s="25">
        <v>0</v>
      </c>
      <c r="F81" s="54">
        <f t="shared" si="14"/>
        <v>0</v>
      </c>
      <c r="G81" s="62">
        <v>0</v>
      </c>
      <c r="H81" s="63">
        <f t="shared" si="15"/>
        <v>0</v>
      </c>
      <c r="I81" s="54">
        <f t="shared" si="16"/>
        <v>0</v>
      </c>
      <c r="J81" s="62">
        <v>0</v>
      </c>
      <c r="K81" s="54">
        <f t="shared" si="17"/>
        <v>0</v>
      </c>
      <c r="L81" s="63">
        <f t="shared" si="18"/>
        <v>0</v>
      </c>
      <c r="M81" s="64">
        <v>0</v>
      </c>
    </row>
    <row r="82" spans="1:13">
      <c r="A82" s="72" t="s">
        <v>227</v>
      </c>
      <c r="B82" s="43" t="s">
        <v>228</v>
      </c>
      <c r="C82" s="25">
        <v>1172400</v>
      </c>
      <c r="D82" s="25">
        <v>0</v>
      </c>
      <c r="E82" s="25">
        <v>0</v>
      </c>
      <c r="F82" s="54">
        <f t="shared" si="14"/>
        <v>0</v>
      </c>
      <c r="G82" s="62">
        <v>0</v>
      </c>
      <c r="H82" s="63">
        <f t="shared" si="15"/>
        <v>0</v>
      </c>
      <c r="I82" s="54">
        <f t="shared" si="16"/>
        <v>0</v>
      </c>
      <c r="J82" s="62">
        <v>0</v>
      </c>
      <c r="K82" s="54">
        <f t="shared" si="17"/>
        <v>0</v>
      </c>
      <c r="L82" s="63">
        <f t="shared" si="18"/>
        <v>0</v>
      </c>
      <c r="M82" s="64">
        <v>0</v>
      </c>
    </row>
    <row r="83" spans="1:13">
      <c r="A83" s="72" t="s">
        <v>229</v>
      </c>
      <c r="B83" s="43" t="s">
        <v>230</v>
      </c>
      <c r="C83" s="25">
        <v>0</v>
      </c>
      <c r="D83" s="25">
        <v>0</v>
      </c>
      <c r="E83" s="25">
        <v>80979646</v>
      </c>
      <c r="F83" s="54">
        <f t="shared" si="14"/>
        <v>0.20523948432606476</v>
      </c>
      <c r="G83" s="62">
        <v>0</v>
      </c>
      <c r="H83" s="63">
        <f t="shared" si="15"/>
        <v>0</v>
      </c>
      <c r="I83" s="54">
        <f t="shared" si="16"/>
        <v>-80979646</v>
      </c>
      <c r="J83" s="62">
        <v>0</v>
      </c>
      <c r="K83" s="54">
        <f t="shared" si="17"/>
        <v>0</v>
      </c>
      <c r="L83" s="63">
        <f t="shared" si="18"/>
        <v>0</v>
      </c>
      <c r="M83" s="64">
        <v>0</v>
      </c>
    </row>
    <row r="84" spans="1:13">
      <c r="A84" s="72" t="s">
        <v>231</v>
      </c>
      <c r="B84" s="43" t="s">
        <v>232</v>
      </c>
      <c r="C84" s="25">
        <v>0</v>
      </c>
      <c r="D84" s="25">
        <v>0</v>
      </c>
      <c r="E84" s="25">
        <v>980000</v>
      </c>
      <c r="F84" s="54">
        <f t="shared" si="14"/>
        <v>2.4837685094294369E-3</v>
      </c>
      <c r="G84" s="62">
        <v>980000</v>
      </c>
      <c r="H84" s="63">
        <f t="shared" si="15"/>
        <v>2.312547917050301E-3</v>
      </c>
      <c r="I84" s="54">
        <f t="shared" si="16"/>
        <v>0</v>
      </c>
      <c r="J84" s="62">
        <v>0</v>
      </c>
      <c r="K84" s="54">
        <f t="shared" si="17"/>
        <v>0</v>
      </c>
      <c r="L84" s="63">
        <f t="shared" si="18"/>
        <v>980000</v>
      </c>
      <c r="M84" s="64">
        <f>100*J84/G84</f>
        <v>0</v>
      </c>
    </row>
    <row r="85" spans="1:13">
      <c r="A85" s="72" t="s">
        <v>233</v>
      </c>
      <c r="B85" s="43" t="s">
        <v>234</v>
      </c>
      <c r="C85" s="25">
        <v>50353386</v>
      </c>
      <c r="D85" s="25">
        <v>0.1</v>
      </c>
      <c r="E85" s="25">
        <v>0</v>
      </c>
      <c r="F85" s="54">
        <f t="shared" ref="F85:F116" si="19">100*E85/$E$189</f>
        <v>0</v>
      </c>
      <c r="G85" s="62">
        <v>0</v>
      </c>
      <c r="H85" s="63">
        <f t="shared" ref="H85:H116" si="20">100*G85/$G$189</f>
        <v>0</v>
      </c>
      <c r="I85" s="54">
        <f t="shared" si="16"/>
        <v>0</v>
      </c>
      <c r="J85" s="62">
        <v>0</v>
      </c>
      <c r="K85" s="54">
        <f t="shared" ref="K85:K116" si="21">100*J85/$J$189</f>
        <v>0</v>
      </c>
      <c r="L85" s="63">
        <f t="shared" si="18"/>
        <v>0</v>
      </c>
      <c r="M85" s="64">
        <v>0</v>
      </c>
    </row>
    <row r="86" spans="1:13">
      <c r="A86" s="72" t="s">
        <v>235</v>
      </c>
      <c r="B86" s="43" t="s">
        <v>236</v>
      </c>
      <c r="C86" s="25">
        <v>669631</v>
      </c>
      <c r="D86" s="25">
        <v>0</v>
      </c>
      <c r="E86" s="25">
        <v>0</v>
      </c>
      <c r="F86" s="54">
        <f t="shared" si="19"/>
        <v>0</v>
      </c>
      <c r="G86" s="62">
        <v>0</v>
      </c>
      <c r="H86" s="63">
        <f t="shared" si="20"/>
        <v>0</v>
      </c>
      <c r="I86" s="54">
        <f t="shared" si="16"/>
        <v>0</v>
      </c>
      <c r="J86" s="62">
        <v>0</v>
      </c>
      <c r="K86" s="54">
        <f t="shared" si="21"/>
        <v>0</v>
      </c>
      <c r="L86" s="63">
        <f t="shared" si="18"/>
        <v>0</v>
      </c>
      <c r="M86" s="64">
        <v>0</v>
      </c>
    </row>
    <row r="87" spans="1:13">
      <c r="A87" s="72" t="s">
        <v>237</v>
      </c>
      <c r="B87" s="43" t="s">
        <v>238</v>
      </c>
      <c r="C87" s="25">
        <v>9671547</v>
      </c>
      <c r="D87" s="25">
        <v>0</v>
      </c>
      <c r="E87" s="25">
        <v>0</v>
      </c>
      <c r="F87" s="54">
        <f t="shared" si="19"/>
        <v>0</v>
      </c>
      <c r="G87" s="62">
        <v>0</v>
      </c>
      <c r="H87" s="63">
        <f t="shared" si="20"/>
        <v>0</v>
      </c>
      <c r="I87" s="54">
        <f t="shared" si="16"/>
        <v>0</v>
      </c>
      <c r="J87" s="62">
        <v>0</v>
      </c>
      <c r="K87" s="54">
        <f t="shared" si="21"/>
        <v>0</v>
      </c>
      <c r="L87" s="63">
        <f t="shared" si="18"/>
        <v>0</v>
      </c>
      <c r="M87" s="64">
        <v>0</v>
      </c>
    </row>
    <row r="88" spans="1:13">
      <c r="A88" s="72" t="s">
        <v>239</v>
      </c>
      <c r="B88" s="43" t="s">
        <v>240</v>
      </c>
      <c r="C88" s="25">
        <v>1200000</v>
      </c>
      <c r="D88" s="25">
        <v>0</v>
      </c>
      <c r="E88" s="25">
        <v>0</v>
      </c>
      <c r="F88" s="54">
        <f t="shared" si="19"/>
        <v>0</v>
      </c>
      <c r="G88" s="62">
        <v>0</v>
      </c>
      <c r="H88" s="63">
        <f t="shared" si="20"/>
        <v>0</v>
      </c>
      <c r="I88" s="54">
        <f t="shared" si="16"/>
        <v>0</v>
      </c>
      <c r="J88" s="62">
        <v>0</v>
      </c>
      <c r="K88" s="54">
        <f t="shared" si="21"/>
        <v>0</v>
      </c>
      <c r="L88" s="63">
        <f t="shared" si="18"/>
        <v>0</v>
      </c>
      <c r="M88" s="64">
        <v>0</v>
      </c>
    </row>
    <row r="89" spans="1:13">
      <c r="A89" s="72" t="s">
        <v>241</v>
      </c>
      <c r="B89" s="43" t="s">
        <v>242</v>
      </c>
      <c r="C89" s="25">
        <v>0</v>
      </c>
      <c r="D89" s="25">
        <v>0</v>
      </c>
      <c r="E89" s="25">
        <v>46000000</v>
      </c>
      <c r="F89" s="54">
        <f t="shared" si="19"/>
        <v>0.11658505248342256</v>
      </c>
      <c r="G89" s="62">
        <v>0</v>
      </c>
      <c r="H89" s="63">
        <f t="shared" si="20"/>
        <v>0</v>
      </c>
      <c r="I89" s="54">
        <f t="shared" si="16"/>
        <v>-46000000</v>
      </c>
      <c r="J89" s="62">
        <v>0</v>
      </c>
      <c r="K89" s="54">
        <f t="shared" si="21"/>
        <v>0</v>
      </c>
      <c r="L89" s="63">
        <f t="shared" si="18"/>
        <v>0</v>
      </c>
      <c r="M89" s="64">
        <v>0</v>
      </c>
    </row>
    <row r="90" spans="1:13">
      <c r="A90" s="72" t="s">
        <v>243</v>
      </c>
      <c r="B90" s="43" t="s">
        <v>244</v>
      </c>
      <c r="C90" s="25">
        <v>0</v>
      </c>
      <c r="D90" s="25">
        <v>0</v>
      </c>
      <c r="E90" s="25">
        <v>400000</v>
      </c>
      <c r="F90" s="54">
        <f t="shared" si="19"/>
        <v>1.0137830650732396E-3</v>
      </c>
      <c r="G90" s="62">
        <v>0</v>
      </c>
      <c r="H90" s="63">
        <f t="shared" si="20"/>
        <v>0</v>
      </c>
      <c r="I90" s="54">
        <f t="shared" si="16"/>
        <v>-400000</v>
      </c>
      <c r="J90" s="62">
        <v>0</v>
      </c>
      <c r="K90" s="54">
        <f t="shared" si="21"/>
        <v>0</v>
      </c>
      <c r="L90" s="63">
        <f t="shared" si="18"/>
        <v>0</v>
      </c>
      <c r="M90" s="64">
        <v>0</v>
      </c>
    </row>
    <row r="91" spans="1:13">
      <c r="A91" s="72" t="s">
        <v>245</v>
      </c>
      <c r="B91" s="43" t="s">
        <v>246</v>
      </c>
      <c r="C91" s="25">
        <v>0</v>
      </c>
      <c r="D91" s="25">
        <v>0</v>
      </c>
      <c r="E91" s="25">
        <v>99800000</v>
      </c>
      <c r="F91" s="54">
        <f t="shared" si="19"/>
        <v>0.25293887473577331</v>
      </c>
      <c r="G91" s="62">
        <v>0</v>
      </c>
      <c r="H91" s="63">
        <f t="shared" si="20"/>
        <v>0</v>
      </c>
      <c r="I91" s="54">
        <f t="shared" si="16"/>
        <v>-99800000</v>
      </c>
      <c r="J91" s="62">
        <v>0</v>
      </c>
      <c r="K91" s="54">
        <f t="shared" si="21"/>
        <v>0</v>
      </c>
      <c r="L91" s="63">
        <f t="shared" si="18"/>
        <v>0</v>
      </c>
      <c r="M91" s="64">
        <v>0</v>
      </c>
    </row>
    <row r="92" spans="1:13">
      <c r="A92" s="72" t="s">
        <v>247</v>
      </c>
      <c r="B92" s="43" t="s">
        <v>248</v>
      </c>
      <c r="C92" s="25">
        <v>0</v>
      </c>
      <c r="D92" s="25">
        <v>0</v>
      </c>
      <c r="E92" s="25">
        <v>1548000</v>
      </c>
      <c r="F92" s="54">
        <f t="shared" si="19"/>
        <v>3.9233404618334369E-3</v>
      </c>
      <c r="G92" s="62">
        <v>0</v>
      </c>
      <c r="H92" s="63">
        <f t="shared" si="20"/>
        <v>0</v>
      </c>
      <c r="I92" s="54">
        <f t="shared" si="16"/>
        <v>-1548000</v>
      </c>
      <c r="J92" s="62">
        <v>0</v>
      </c>
      <c r="K92" s="54">
        <f t="shared" si="21"/>
        <v>0</v>
      </c>
      <c r="L92" s="63">
        <f t="shared" si="18"/>
        <v>0</v>
      </c>
      <c r="M92" s="64">
        <v>0</v>
      </c>
    </row>
    <row r="93" spans="1:13">
      <c r="A93" s="72" t="s">
        <v>249</v>
      </c>
      <c r="B93" s="43" t="s">
        <v>250</v>
      </c>
      <c r="C93" s="25">
        <v>29638740</v>
      </c>
      <c r="D93" s="25">
        <v>0.1</v>
      </c>
      <c r="E93" s="25">
        <v>146963286</v>
      </c>
      <c r="F93" s="54">
        <f t="shared" si="19"/>
        <v>0.3724722263357878</v>
      </c>
      <c r="G93" s="62">
        <v>0</v>
      </c>
      <c r="H93" s="63">
        <f t="shared" si="20"/>
        <v>0</v>
      </c>
      <c r="I93" s="54">
        <f t="shared" si="16"/>
        <v>-146963286</v>
      </c>
      <c r="J93" s="62">
        <v>0</v>
      </c>
      <c r="K93" s="54">
        <f t="shared" si="21"/>
        <v>0</v>
      </c>
      <c r="L93" s="63">
        <f t="shared" si="18"/>
        <v>0</v>
      </c>
      <c r="M93" s="64">
        <v>0</v>
      </c>
    </row>
    <row r="94" spans="1:13">
      <c r="A94" s="72" t="s">
        <v>251</v>
      </c>
      <c r="B94" s="43" t="s">
        <v>252</v>
      </c>
      <c r="C94" s="25">
        <v>398197</v>
      </c>
      <c r="D94" s="25">
        <v>0</v>
      </c>
      <c r="E94" s="25">
        <v>1688311</v>
      </c>
      <c r="F94" s="54">
        <f t="shared" si="19"/>
        <v>4.278952750942166E-3</v>
      </c>
      <c r="G94" s="62">
        <v>0</v>
      </c>
      <c r="H94" s="63">
        <f t="shared" si="20"/>
        <v>0</v>
      </c>
      <c r="I94" s="54">
        <f t="shared" si="16"/>
        <v>-1688311</v>
      </c>
      <c r="J94" s="62">
        <v>0</v>
      </c>
      <c r="K94" s="54">
        <f t="shared" si="21"/>
        <v>0</v>
      </c>
      <c r="L94" s="63">
        <f t="shared" si="18"/>
        <v>0</v>
      </c>
      <c r="M94" s="64">
        <v>0</v>
      </c>
    </row>
    <row r="95" spans="1:13">
      <c r="A95" s="72" t="s">
        <v>253</v>
      </c>
      <c r="B95" s="43" t="s">
        <v>254</v>
      </c>
      <c r="C95" s="25">
        <v>50255346</v>
      </c>
      <c r="D95" s="25">
        <v>0.1</v>
      </c>
      <c r="E95" s="25">
        <v>0</v>
      </c>
      <c r="F95" s="54">
        <f t="shared" si="19"/>
        <v>0</v>
      </c>
      <c r="G95" s="62">
        <v>0</v>
      </c>
      <c r="H95" s="63">
        <f t="shared" si="20"/>
        <v>0</v>
      </c>
      <c r="I95" s="54">
        <f t="shared" si="16"/>
        <v>0</v>
      </c>
      <c r="J95" s="62">
        <v>0</v>
      </c>
      <c r="K95" s="54">
        <f t="shared" si="21"/>
        <v>0</v>
      </c>
      <c r="L95" s="63">
        <f t="shared" si="18"/>
        <v>0</v>
      </c>
      <c r="M95" s="64">
        <v>0</v>
      </c>
    </row>
    <row r="96" spans="1:13">
      <c r="A96" s="72" t="s">
        <v>255</v>
      </c>
      <c r="B96" s="43" t="s">
        <v>256</v>
      </c>
      <c r="C96" s="25">
        <v>646787.06000000006</v>
      </c>
      <c r="D96" s="25">
        <v>0</v>
      </c>
      <c r="E96" s="25">
        <v>0</v>
      </c>
      <c r="F96" s="54">
        <f t="shared" si="19"/>
        <v>0</v>
      </c>
      <c r="G96" s="62">
        <v>0</v>
      </c>
      <c r="H96" s="63">
        <f t="shared" si="20"/>
        <v>0</v>
      </c>
      <c r="I96" s="54">
        <f t="shared" si="16"/>
        <v>0</v>
      </c>
      <c r="J96" s="62">
        <v>0</v>
      </c>
      <c r="K96" s="54">
        <f t="shared" si="21"/>
        <v>0</v>
      </c>
      <c r="L96" s="63">
        <f t="shared" si="18"/>
        <v>0</v>
      </c>
      <c r="M96" s="64">
        <v>0</v>
      </c>
    </row>
    <row r="97" spans="1:13">
      <c r="A97" s="72" t="s">
        <v>257</v>
      </c>
      <c r="B97" s="43" t="s">
        <v>258</v>
      </c>
      <c r="C97" s="25">
        <v>117153576</v>
      </c>
      <c r="D97" s="25">
        <v>0.3</v>
      </c>
      <c r="E97" s="25">
        <v>66662655</v>
      </c>
      <c r="F97" s="54">
        <f t="shared" si="19"/>
        <v>0.16895367677954981</v>
      </c>
      <c r="G97" s="62">
        <v>66662655</v>
      </c>
      <c r="H97" s="63">
        <f t="shared" si="20"/>
        <v>0.15730671833193147</v>
      </c>
      <c r="I97" s="54">
        <f t="shared" si="16"/>
        <v>0</v>
      </c>
      <c r="J97" s="62">
        <v>66662655</v>
      </c>
      <c r="K97" s="54">
        <f t="shared" si="21"/>
        <v>0.1562193629141389</v>
      </c>
      <c r="L97" s="63">
        <f t="shared" si="18"/>
        <v>0</v>
      </c>
      <c r="M97" s="64">
        <f>100*J97/G97</f>
        <v>100</v>
      </c>
    </row>
    <row r="98" spans="1:13">
      <c r="A98" s="72" t="s">
        <v>259</v>
      </c>
      <c r="B98" s="43" t="s">
        <v>260</v>
      </c>
      <c r="C98" s="25">
        <v>1499999</v>
      </c>
      <c r="D98" s="25">
        <v>0</v>
      </c>
      <c r="E98" s="25">
        <v>1061959</v>
      </c>
      <c r="F98" s="54">
        <f t="shared" si="19"/>
        <v>2.6914901250052812E-3</v>
      </c>
      <c r="G98" s="62">
        <v>1061959</v>
      </c>
      <c r="H98" s="63">
        <f t="shared" si="20"/>
        <v>2.5059500749416539E-3</v>
      </c>
      <c r="I98" s="54">
        <f t="shared" si="16"/>
        <v>0</v>
      </c>
      <c r="J98" s="62">
        <v>856932</v>
      </c>
      <c r="K98" s="54">
        <f t="shared" si="21"/>
        <v>2.0081614076237868E-3</v>
      </c>
      <c r="L98" s="63">
        <f t="shared" si="18"/>
        <v>205027</v>
      </c>
      <c r="M98" s="64">
        <f>100*J98/G98</f>
        <v>80.693510766423188</v>
      </c>
    </row>
    <row r="99" spans="1:13">
      <c r="A99" s="72" t="s">
        <v>261</v>
      </c>
      <c r="B99" s="43" t="s">
        <v>262</v>
      </c>
      <c r="C99" s="25">
        <v>0</v>
      </c>
      <c r="D99" s="25">
        <v>0</v>
      </c>
      <c r="E99" s="25">
        <v>50000</v>
      </c>
      <c r="F99" s="54">
        <f t="shared" si="19"/>
        <v>1.2672288313415495E-4</v>
      </c>
      <c r="G99" s="62">
        <v>50000</v>
      </c>
      <c r="H99" s="63">
        <f t="shared" si="20"/>
        <v>1.1798713862501536E-4</v>
      </c>
      <c r="I99" s="54">
        <f t="shared" si="16"/>
        <v>0</v>
      </c>
      <c r="J99" s="62">
        <v>50000</v>
      </c>
      <c r="K99" s="54">
        <f t="shared" si="21"/>
        <v>1.1717157298500855E-4</v>
      </c>
      <c r="L99" s="63">
        <f t="shared" si="18"/>
        <v>0</v>
      </c>
      <c r="M99" s="64">
        <f>100*J99/G99</f>
        <v>100</v>
      </c>
    </row>
    <row r="100" spans="1:13">
      <c r="A100" s="72" t="s">
        <v>263</v>
      </c>
      <c r="B100" s="43" t="s">
        <v>264</v>
      </c>
      <c r="C100" s="25">
        <v>0</v>
      </c>
      <c r="D100" s="25">
        <v>0</v>
      </c>
      <c r="E100" s="25">
        <v>27000000</v>
      </c>
      <c r="F100" s="54">
        <f t="shared" si="19"/>
        <v>6.8430356892443672E-2</v>
      </c>
      <c r="G100" s="62">
        <v>23187178</v>
      </c>
      <c r="H100" s="63">
        <f t="shared" si="20"/>
        <v>5.4715775700178125E-2</v>
      </c>
      <c r="I100" s="54">
        <f t="shared" si="16"/>
        <v>-3812822</v>
      </c>
      <c r="J100" s="62">
        <v>20979658</v>
      </c>
      <c r="K100" s="54">
        <f t="shared" si="21"/>
        <v>4.9164390570950373E-2</v>
      </c>
      <c r="L100" s="63">
        <f t="shared" si="18"/>
        <v>2207520</v>
      </c>
      <c r="M100" s="64">
        <f>100*J100/G100</f>
        <v>90.479565904915205</v>
      </c>
    </row>
    <row r="101" spans="1:13">
      <c r="A101" s="72" t="s">
        <v>265</v>
      </c>
      <c r="B101" s="43" t="s">
        <v>266</v>
      </c>
      <c r="C101" s="25">
        <v>0</v>
      </c>
      <c r="D101" s="25">
        <v>0</v>
      </c>
      <c r="E101" s="25">
        <v>0</v>
      </c>
      <c r="F101" s="54">
        <f t="shared" si="19"/>
        <v>0</v>
      </c>
      <c r="G101" s="62">
        <v>0</v>
      </c>
      <c r="H101" s="63">
        <f t="shared" si="20"/>
        <v>0</v>
      </c>
      <c r="I101" s="54">
        <f t="shared" si="16"/>
        <v>0</v>
      </c>
      <c r="J101" s="62">
        <v>0</v>
      </c>
      <c r="K101" s="54">
        <f t="shared" si="21"/>
        <v>0</v>
      </c>
      <c r="L101" s="63">
        <f t="shared" si="18"/>
        <v>0</v>
      </c>
      <c r="M101" s="64">
        <v>0</v>
      </c>
    </row>
    <row r="102" spans="1:13">
      <c r="A102" s="72" t="s">
        <v>267</v>
      </c>
      <c r="B102" s="43" t="s">
        <v>268</v>
      </c>
      <c r="C102" s="25">
        <v>0</v>
      </c>
      <c r="D102" s="25">
        <v>0</v>
      </c>
      <c r="E102" s="25">
        <v>0</v>
      </c>
      <c r="F102" s="54">
        <f t="shared" si="19"/>
        <v>0</v>
      </c>
      <c r="G102" s="62">
        <v>0</v>
      </c>
      <c r="H102" s="63">
        <f t="shared" si="20"/>
        <v>0</v>
      </c>
      <c r="I102" s="54">
        <f t="shared" si="16"/>
        <v>0</v>
      </c>
      <c r="J102" s="62">
        <v>0</v>
      </c>
      <c r="K102" s="54">
        <f t="shared" si="21"/>
        <v>0</v>
      </c>
      <c r="L102" s="63">
        <f t="shared" si="18"/>
        <v>0</v>
      </c>
      <c r="M102" s="64">
        <v>0</v>
      </c>
    </row>
    <row r="103" spans="1:13">
      <c r="A103" s="72" t="s">
        <v>269</v>
      </c>
      <c r="B103" s="43" t="s">
        <v>270</v>
      </c>
      <c r="C103" s="25">
        <v>0</v>
      </c>
      <c r="D103" s="25">
        <v>0</v>
      </c>
      <c r="E103" s="25">
        <v>0</v>
      </c>
      <c r="F103" s="54">
        <f t="shared" si="19"/>
        <v>0</v>
      </c>
      <c r="G103" s="62">
        <v>115724466</v>
      </c>
      <c r="H103" s="63">
        <f t="shared" si="20"/>
        <v>0.2730799722449575</v>
      </c>
      <c r="I103" s="54">
        <f t="shared" si="16"/>
        <v>115724466</v>
      </c>
      <c r="J103" s="62">
        <v>115723660</v>
      </c>
      <c r="K103" s="54">
        <f t="shared" si="21"/>
        <v>0.27119046547564629</v>
      </c>
      <c r="L103" s="63">
        <f t="shared" si="18"/>
        <v>806</v>
      </c>
      <c r="M103" s="64">
        <f>100*J103/G103</f>
        <v>99.999303518065062</v>
      </c>
    </row>
    <row r="104" spans="1:13">
      <c r="A104" s="72" t="s">
        <v>271</v>
      </c>
      <c r="B104" s="43" t="s">
        <v>272</v>
      </c>
      <c r="C104" s="25">
        <v>0</v>
      </c>
      <c r="D104" s="25">
        <v>0</v>
      </c>
      <c r="E104" s="25">
        <v>0</v>
      </c>
      <c r="F104" s="54">
        <f t="shared" si="19"/>
        <v>0</v>
      </c>
      <c r="G104" s="62">
        <v>798071</v>
      </c>
      <c r="H104" s="63">
        <f t="shared" si="20"/>
        <v>1.8832422741920927E-3</v>
      </c>
      <c r="I104" s="54">
        <f t="shared" si="16"/>
        <v>798071</v>
      </c>
      <c r="J104" s="62">
        <v>798071</v>
      </c>
      <c r="K104" s="54">
        <f t="shared" si="21"/>
        <v>1.8702246884743751E-3</v>
      </c>
      <c r="L104" s="63">
        <f t="shared" si="18"/>
        <v>0</v>
      </c>
      <c r="M104" s="64">
        <f>100*J104/G104</f>
        <v>100</v>
      </c>
    </row>
    <row r="105" spans="1:13">
      <c r="A105" s="72" t="s">
        <v>273</v>
      </c>
      <c r="B105" s="43" t="s">
        <v>274</v>
      </c>
      <c r="C105" s="25">
        <v>0</v>
      </c>
      <c r="D105" s="25">
        <v>0</v>
      </c>
      <c r="E105" s="25">
        <v>4455009</v>
      </c>
      <c r="F105" s="54">
        <f t="shared" si="19"/>
        <v>1.129103169737217E-2</v>
      </c>
      <c r="G105" s="62">
        <v>4455009</v>
      </c>
      <c r="H105" s="63">
        <f t="shared" si="20"/>
        <v>1.0512675289173821E-2</v>
      </c>
      <c r="I105" s="54">
        <f t="shared" si="16"/>
        <v>0</v>
      </c>
      <c r="J105" s="62">
        <v>4455009</v>
      </c>
      <c r="K105" s="54">
        <f t="shared" si="21"/>
        <v>1.0440008243847399E-2</v>
      </c>
      <c r="L105" s="63">
        <f t="shared" si="18"/>
        <v>0</v>
      </c>
      <c r="M105" s="64">
        <f>100*J105/G105</f>
        <v>100</v>
      </c>
    </row>
    <row r="106" spans="1:13">
      <c r="A106" s="72" t="s">
        <v>275</v>
      </c>
      <c r="B106" s="43" t="s">
        <v>276</v>
      </c>
      <c r="C106" s="25">
        <v>0</v>
      </c>
      <c r="D106" s="25">
        <v>0</v>
      </c>
      <c r="E106" s="25">
        <v>544991</v>
      </c>
      <c r="F106" s="54">
        <f t="shared" si="19"/>
        <v>1.3812566160433248E-3</v>
      </c>
      <c r="G106" s="62">
        <v>544991</v>
      </c>
      <c r="H106" s="63">
        <f t="shared" si="20"/>
        <v>1.2860385733277149E-3</v>
      </c>
      <c r="I106" s="54">
        <f t="shared" si="16"/>
        <v>0</v>
      </c>
      <c r="J106" s="62">
        <v>128408</v>
      </c>
      <c r="K106" s="54">
        <f t="shared" si="21"/>
        <v>3.0091534687717956E-4</v>
      </c>
      <c r="L106" s="63">
        <f t="shared" si="18"/>
        <v>416583</v>
      </c>
      <c r="M106" s="64">
        <f>100*J106/G106</f>
        <v>23.561490006256985</v>
      </c>
    </row>
    <row r="107" spans="1:13">
      <c r="A107" s="72" t="s">
        <v>277</v>
      </c>
      <c r="B107" s="43" t="s">
        <v>278</v>
      </c>
      <c r="C107" s="25">
        <v>0</v>
      </c>
      <c r="D107" s="25">
        <v>0</v>
      </c>
      <c r="E107" s="25">
        <v>136063997</v>
      </c>
      <c r="F107" s="54">
        <f t="shared" si="19"/>
        <v>0.34484843981194019</v>
      </c>
      <c r="G107" s="62">
        <v>0</v>
      </c>
      <c r="H107" s="63">
        <f t="shared" si="20"/>
        <v>0</v>
      </c>
      <c r="I107" s="54">
        <f t="shared" si="16"/>
        <v>-136063997</v>
      </c>
      <c r="J107" s="62">
        <v>0</v>
      </c>
      <c r="K107" s="54">
        <f t="shared" si="21"/>
        <v>0</v>
      </c>
      <c r="L107" s="63">
        <f t="shared" si="18"/>
        <v>0</v>
      </c>
      <c r="M107" s="64">
        <v>0</v>
      </c>
    </row>
    <row r="108" spans="1:13">
      <c r="A108" s="72" t="s">
        <v>279</v>
      </c>
      <c r="B108" s="43" t="s">
        <v>280</v>
      </c>
      <c r="C108" s="25">
        <v>0</v>
      </c>
      <c r="D108" s="25">
        <v>0</v>
      </c>
      <c r="E108" s="25">
        <v>1840000</v>
      </c>
      <c r="F108" s="54">
        <f t="shared" si="19"/>
        <v>4.6634020993369021E-3</v>
      </c>
      <c r="G108" s="62">
        <v>0</v>
      </c>
      <c r="H108" s="63">
        <f t="shared" si="20"/>
        <v>0</v>
      </c>
      <c r="I108" s="54">
        <f t="shared" si="16"/>
        <v>-1840000</v>
      </c>
      <c r="J108" s="62">
        <v>0</v>
      </c>
      <c r="K108" s="54">
        <f t="shared" si="21"/>
        <v>0</v>
      </c>
      <c r="L108" s="63">
        <f t="shared" si="18"/>
        <v>0</v>
      </c>
      <c r="M108" s="64">
        <v>0</v>
      </c>
    </row>
    <row r="109" spans="1:13">
      <c r="A109" s="72" t="s">
        <v>281</v>
      </c>
      <c r="B109" s="43" t="s">
        <v>282</v>
      </c>
      <c r="C109" s="25">
        <v>0</v>
      </c>
      <c r="D109" s="25">
        <v>0</v>
      </c>
      <c r="E109" s="25">
        <v>15411400</v>
      </c>
      <c r="F109" s="54">
        <f t="shared" si="19"/>
        <v>3.9059540822674314E-2</v>
      </c>
      <c r="G109" s="62">
        <v>15411400</v>
      </c>
      <c r="H109" s="63">
        <f t="shared" si="20"/>
        <v>3.6366939764111234E-2</v>
      </c>
      <c r="I109" s="54">
        <f t="shared" si="16"/>
        <v>0</v>
      </c>
      <c r="J109" s="62">
        <v>14424120</v>
      </c>
      <c r="K109" s="54">
        <f t="shared" si="21"/>
        <v>3.380193658649043E-2</v>
      </c>
      <c r="L109" s="63">
        <f t="shared" si="18"/>
        <v>987280</v>
      </c>
      <c r="M109" s="64">
        <f t="shared" ref="M109:M116" si="22">100*J109/G109</f>
        <v>93.593833136509332</v>
      </c>
    </row>
    <row r="110" spans="1:13">
      <c r="A110" s="72" t="s">
        <v>283</v>
      </c>
      <c r="B110" s="43" t="s">
        <v>284</v>
      </c>
      <c r="C110" s="25">
        <v>0</v>
      </c>
      <c r="D110" s="25">
        <v>0</v>
      </c>
      <c r="E110" s="25">
        <v>125500534</v>
      </c>
      <c r="F110" s="54">
        <f t="shared" si="19"/>
        <v>0.31807579006712078</v>
      </c>
      <c r="G110" s="62">
        <v>80000534</v>
      </c>
      <c r="H110" s="63">
        <f t="shared" si="20"/>
        <v>0.18878068190266509</v>
      </c>
      <c r="I110" s="54">
        <f t="shared" si="16"/>
        <v>-45500000</v>
      </c>
      <c r="J110" s="62">
        <v>80000534</v>
      </c>
      <c r="K110" s="54">
        <f t="shared" si="21"/>
        <v>0.18747576816841316</v>
      </c>
      <c r="L110" s="63">
        <f t="shared" si="18"/>
        <v>0</v>
      </c>
      <c r="M110" s="64">
        <f t="shared" si="22"/>
        <v>100</v>
      </c>
    </row>
    <row r="111" spans="1:13">
      <c r="A111" s="72" t="s">
        <v>285</v>
      </c>
      <c r="B111" s="43" t="s">
        <v>286</v>
      </c>
      <c r="C111" s="25">
        <v>0</v>
      </c>
      <c r="D111" s="25">
        <v>0</v>
      </c>
      <c r="E111" s="25">
        <v>1406000</v>
      </c>
      <c r="F111" s="54">
        <f t="shared" si="19"/>
        <v>3.5634474737324374E-3</v>
      </c>
      <c r="G111" s="62">
        <v>1406000</v>
      </c>
      <c r="H111" s="63">
        <f t="shared" si="20"/>
        <v>3.3177983381354318E-3</v>
      </c>
      <c r="I111" s="54">
        <f t="shared" si="16"/>
        <v>0</v>
      </c>
      <c r="J111" s="62">
        <v>762889</v>
      </c>
      <c r="K111" s="54">
        <f t="shared" si="21"/>
        <v>1.7877780828592037E-3</v>
      </c>
      <c r="L111" s="63">
        <f t="shared" si="18"/>
        <v>643111</v>
      </c>
      <c r="M111" s="64">
        <f t="shared" si="22"/>
        <v>54.259530583214797</v>
      </c>
    </row>
    <row r="112" spans="1:13">
      <c r="A112" s="72" t="s">
        <v>287</v>
      </c>
      <c r="B112" s="43" t="s">
        <v>288</v>
      </c>
      <c r="C112" s="25">
        <v>0</v>
      </c>
      <c r="D112" s="25">
        <v>0</v>
      </c>
      <c r="E112" s="25">
        <v>25000000</v>
      </c>
      <c r="F112" s="54">
        <f t="shared" si="19"/>
        <v>6.3361441567077473E-2</v>
      </c>
      <c r="G112" s="62">
        <v>25000000</v>
      </c>
      <c r="H112" s="63">
        <f t="shared" si="20"/>
        <v>5.8993569312507682E-2</v>
      </c>
      <c r="I112" s="54">
        <f t="shared" si="16"/>
        <v>0</v>
      </c>
      <c r="J112" s="62">
        <v>25000000</v>
      </c>
      <c r="K112" s="54">
        <f t="shared" si="21"/>
        <v>5.8585786492504274E-2</v>
      </c>
      <c r="L112" s="63">
        <f t="shared" si="18"/>
        <v>0</v>
      </c>
      <c r="M112" s="64">
        <f t="shared" si="22"/>
        <v>100</v>
      </c>
    </row>
    <row r="113" spans="1:13">
      <c r="A113" s="72" t="s">
        <v>289</v>
      </c>
      <c r="B113" s="43" t="s">
        <v>290</v>
      </c>
      <c r="C113" s="25">
        <v>1072800</v>
      </c>
      <c r="D113" s="25">
        <v>0</v>
      </c>
      <c r="E113" s="25">
        <v>4291200</v>
      </c>
      <c r="F113" s="54">
        <f t="shared" si="19"/>
        <v>1.0875864722105714E-2</v>
      </c>
      <c r="G113" s="62">
        <v>4291200</v>
      </c>
      <c r="H113" s="63">
        <f t="shared" si="20"/>
        <v>1.0126128185353318E-2</v>
      </c>
      <c r="I113" s="54">
        <f t="shared" si="16"/>
        <v>0</v>
      </c>
      <c r="J113" s="62">
        <v>3939552</v>
      </c>
      <c r="K113" s="54">
        <f t="shared" si="21"/>
        <v>9.2320700939247276E-3</v>
      </c>
      <c r="L113" s="63">
        <f t="shared" si="18"/>
        <v>351648</v>
      </c>
      <c r="M113" s="64">
        <f t="shared" si="22"/>
        <v>91.805369127516784</v>
      </c>
    </row>
    <row r="114" spans="1:13">
      <c r="A114" s="72" t="s">
        <v>291</v>
      </c>
      <c r="B114" s="43" t="s">
        <v>292</v>
      </c>
      <c r="C114" s="25">
        <v>48200</v>
      </c>
      <c r="D114" s="25">
        <v>0</v>
      </c>
      <c r="E114" s="25">
        <v>250000</v>
      </c>
      <c r="F114" s="54">
        <f t="shared" si="19"/>
        <v>6.3361441567077472E-4</v>
      </c>
      <c r="G114" s="62">
        <v>250000</v>
      </c>
      <c r="H114" s="63">
        <f t="shared" si="20"/>
        <v>5.8993569312507674E-4</v>
      </c>
      <c r="I114" s="54">
        <f t="shared" si="16"/>
        <v>0</v>
      </c>
      <c r="J114" s="62">
        <v>24160</v>
      </c>
      <c r="K114" s="54">
        <f t="shared" si="21"/>
        <v>5.6617304066356129E-5</v>
      </c>
      <c r="L114" s="63">
        <f t="shared" si="18"/>
        <v>225840</v>
      </c>
      <c r="M114" s="64">
        <f t="shared" si="22"/>
        <v>9.6639999999999997</v>
      </c>
    </row>
    <row r="115" spans="1:13">
      <c r="A115" s="72" t="s">
        <v>293</v>
      </c>
      <c r="B115" s="43" t="s">
        <v>294</v>
      </c>
      <c r="C115" s="25">
        <v>0</v>
      </c>
      <c r="D115" s="25">
        <v>0</v>
      </c>
      <c r="E115" s="25">
        <v>560000</v>
      </c>
      <c r="F115" s="54">
        <f t="shared" si="19"/>
        <v>1.4192962911025355E-3</v>
      </c>
      <c r="G115" s="62">
        <v>768000</v>
      </c>
      <c r="H115" s="63">
        <f t="shared" si="20"/>
        <v>1.812282449280236E-3</v>
      </c>
      <c r="I115" s="54">
        <f t="shared" si="16"/>
        <v>208000</v>
      </c>
      <c r="J115" s="62">
        <v>0</v>
      </c>
      <c r="K115" s="54">
        <f t="shared" si="21"/>
        <v>0</v>
      </c>
      <c r="L115" s="63">
        <f t="shared" si="18"/>
        <v>768000</v>
      </c>
      <c r="M115" s="64">
        <f t="shared" si="22"/>
        <v>0</v>
      </c>
    </row>
    <row r="116" spans="1:13">
      <c r="A116" s="72" t="s">
        <v>295</v>
      </c>
      <c r="B116" s="43" t="s">
        <v>296</v>
      </c>
      <c r="C116" s="25">
        <v>0</v>
      </c>
      <c r="D116" s="25">
        <v>0</v>
      </c>
      <c r="E116" s="25">
        <v>37752200</v>
      </c>
      <c r="F116" s="54">
        <f t="shared" si="19"/>
        <v>9.568135257314489E-2</v>
      </c>
      <c r="G116" s="62">
        <v>45000000</v>
      </c>
      <c r="H116" s="63">
        <f t="shared" si="20"/>
        <v>0.10618842476251382</v>
      </c>
      <c r="I116" s="54">
        <f t="shared" si="16"/>
        <v>7247800</v>
      </c>
      <c r="J116" s="62">
        <v>42221292.759999998</v>
      </c>
      <c r="K116" s="54">
        <f t="shared" si="21"/>
        <v>9.8942705722995059E-2</v>
      </c>
      <c r="L116" s="63">
        <f t="shared" si="18"/>
        <v>2778707.2400000021</v>
      </c>
      <c r="M116" s="64">
        <f t="shared" si="22"/>
        <v>93.825095022222229</v>
      </c>
    </row>
    <row r="117" spans="1:13">
      <c r="A117" s="72" t="s">
        <v>297</v>
      </c>
      <c r="B117" s="43" t="s">
        <v>298</v>
      </c>
      <c r="C117" s="25">
        <v>0</v>
      </c>
      <c r="D117" s="25">
        <v>0</v>
      </c>
      <c r="E117" s="25">
        <v>88775233</v>
      </c>
      <c r="F117" s="54">
        <f t="shared" ref="F117:F125" si="23">100*E117/$E$189</f>
        <v>0.22499706953332752</v>
      </c>
      <c r="G117" s="62">
        <v>33115914</v>
      </c>
      <c r="H117" s="63">
        <f t="shared" ref="H117:H141" si="24">100*G117/$G$189</f>
        <v>7.8145038716241733E-2</v>
      </c>
      <c r="I117" s="54">
        <f t="shared" ref="I117:I140" si="25">G117-E117</f>
        <v>-55659319</v>
      </c>
      <c r="J117" s="62">
        <v>0</v>
      </c>
      <c r="K117" s="54">
        <f t="shared" ref="K117:K141" si="26">100*J117/$J$189</f>
        <v>0</v>
      </c>
      <c r="L117" s="63">
        <f t="shared" ref="L117:L140" si="27">G117-J117</f>
        <v>33115914</v>
      </c>
      <c r="M117" s="64">
        <f t="shared" ref="M117:M140" si="28">100*J117/G117</f>
        <v>0</v>
      </c>
    </row>
    <row r="118" spans="1:13">
      <c r="A118" s="72" t="s">
        <v>299</v>
      </c>
      <c r="B118" s="43" t="s">
        <v>300</v>
      </c>
      <c r="C118" s="25">
        <v>0</v>
      </c>
      <c r="D118" s="25">
        <v>0</v>
      </c>
      <c r="E118" s="25">
        <v>35000000</v>
      </c>
      <c r="F118" s="54">
        <f t="shared" si="23"/>
        <v>8.870601819390847E-2</v>
      </c>
      <c r="G118" s="62">
        <v>50000000</v>
      </c>
      <c r="H118" s="63">
        <f t="shared" si="24"/>
        <v>0.11798713862501536</v>
      </c>
      <c r="I118" s="54">
        <f t="shared" si="25"/>
        <v>15000000</v>
      </c>
      <c r="J118" s="62">
        <v>50000000</v>
      </c>
      <c r="K118" s="54">
        <f t="shared" si="26"/>
        <v>0.11717157298500855</v>
      </c>
      <c r="L118" s="63">
        <f t="shared" si="27"/>
        <v>0</v>
      </c>
      <c r="M118" s="64">
        <f t="shared" si="28"/>
        <v>100</v>
      </c>
    </row>
    <row r="119" spans="1:13">
      <c r="A119" s="72" t="s">
        <v>301</v>
      </c>
      <c r="B119" s="43" t="s">
        <v>302</v>
      </c>
      <c r="C119" s="25">
        <v>0</v>
      </c>
      <c r="D119" s="25">
        <v>0</v>
      </c>
      <c r="E119" s="25">
        <v>32745668</v>
      </c>
      <c r="F119" s="54">
        <f t="shared" si="23"/>
        <v>8.2992509182276755E-2</v>
      </c>
      <c r="G119" s="62">
        <v>32745668</v>
      </c>
      <c r="H119" s="63">
        <f t="shared" si="24"/>
        <v>7.7271353393694592E-2</v>
      </c>
      <c r="I119" s="54">
        <f t="shared" si="25"/>
        <v>0</v>
      </c>
      <c r="J119" s="62">
        <v>12665158</v>
      </c>
      <c r="K119" s="54">
        <f t="shared" si="26"/>
        <v>2.96799296992733E-2</v>
      </c>
      <c r="L119" s="63">
        <f t="shared" si="27"/>
        <v>20080510</v>
      </c>
      <c r="M119" s="64">
        <f t="shared" si="28"/>
        <v>38.677354207585566</v>
      </c>
    </row>
    <row r="120" spans="1:13">
      <c r="A120" s="72" t="s">
        <v>303</v>
      </c>
      <c r="B120" s="43" t="s">
        <v>304</v>
      </c>
      <c r="C120" s="25">
        <v>0</v>
      </c>
      <c r="D120" s="25">
        <v>0</v>
      </c>
      <c r="E120" s="25">
        <v>9092284</v>
      </c>
      <c r="F120" s="54">
        <f t="shared" si="23"/>
        <v>2.3044008855090937E-2</v>
      </c>
      <c r="G120" s="62">
        <v>0</v>
      </c>
      <c r="H120" s="63">
        <f t="shared" si="24"/>
        <v>0</v>
      </c>
      <c r="I120" s="54">
        <f t="shared" si="25"/>
        <v>-9092284</v>
      </c>
      <c r="J120" s="62">
        <v>0</v>
      </c>
      <c r="K120" s="54">
        <f t="shared" si="26"/>
        <v>0</v>
      </c>
      <c r="L120" s="63">
        <f t="shared" si="27"/>
        <v>0</v>
      </c>
      <c r="M120" s="64">
        <v>0</v>
      </c>
    </row>
    <row r="121" spans="1:13">
      <c r="A121" s="72" t="s">
        <v>305</v>
      </c>
      <c r="B121" s="43" t="s">
        <v>306</v>
      </c>
      <c r="C121" s="25">
        <v>0</v>
      </c>
      <c r="D121" s="25">
        <v>0</v>
      </c>
      <c r="E121" s="25">
        <v>160000</v>
      </c>
      <c r="F121" s="54">
        <f t="shared" si="23"/>
        <v>4.0551322602929584E-4</v>
      </c>
      <c r="G121" s="62">
        <v>0</v>
      </c>
      <c r="H121" s="63">
        <f t="shared" si="24"/>
        <v>0</v>
      </c>
      <c r="I121" s="54">
        <f t="shared" si="25"/>
        <v>-160000</v>
      </c>
      <c r="J121" s="62">
        <v>0</v>
      </c>
      <c r="K121" s="54">
        <f t="shared" si="26"/>
        <v>0</v>
      </c>
      <c r="L121" s="63">
        <f t="shared" si="27"/>
        <v>0</v>
      </c>
      <c r="M121" s="64">
        <v>0</v>
      </c>
    </row>
    <row r="122" spans="1:13">
      <c r="A122" s="72" t="s">
        <v>307</v>
      </c>
      <c r="B122" s="43" t="s">
        <v>308</v>
      </c>
      <c r="C122" s="25">
        <v>8117436</v>
      </c>
      <c r="D122" s="25">
        <v>0</v>
      </c>
      <c r="E122" s="25">
        <v>0</v>
      </c>
      <c r="F122" s="54">
        <f t="shared" si="23"/>
        <v>0</v>
      </c>
      <c r="G122" s="62">
        <v>0</v>
      </c>
      <c r="H122" s="63">
        <f t="shared" si="24"/>
        <v>0</v>
      </c>
      <c r="I122" s="54">
        <f t="shared" si="25"/>
        <v>0</v>
      </c>
      <c r="J122" s="62">
        <v>0</v>
      </c>
      <c r="K122" s="54">
        <f t="shared" si="26"/>
        <v>0</v>
      </c>
      <c r="L122" s="63">
        <f t="shared" si="27"/>
        <v>0</v>
      </c>
      <c r="M122" s="64">
        <v>0</v>
      </c>
    </row>
    <row r="123" spans="1:13">
      <c r="A123" s="72" t="s">
        <v>309</v>
      </c>
      <c r="B123" s="43" t="s">
        <v>310</v>
      </c>
      <c r="C123" s="25">
        <v>0</v>
      </c>
      <c r="D123" s="25">
        <v>0</v>
      </c>
      <c r="E123" s="25">
        <v>170306626</v>
      </c>
      <c r="F123" s="54">
        <f t="shared" si="23"/>
        <v>0.43163493327140473</v>
      </c>
      <c r="G123" s="62">
        <v>0</v>
      </c>
      <c r="H123" s="63">
        <f t="shared" si="24"/>
        <v>0</v>
      </c>
      <c r="I123" s="54">
        <f t="shared" si="25"/>
        <v>-170306626</v>
      </c>
      <c r="J123" s="62">
        <v>0</v>
      </c>
      <c r="K123" s="54">
        <f t="shared" si="26"/>
        <v>0</v>
      </c>
      <c r="L123" s="63">
        <f t="shared" si="27"/>
        <v>0</v>
      </c>
      <c r="M123" s="64">
        <v>0</v>
      </c>
    </row>
    <row r="124" spans="1:13">
      <c r="A124" s="72" t="s">
        <v>134</v>
      </c>
      <c r="B124" s="43" t="s">
        <v>135</v>
      </c>
      <c r="C124" s="25">
        <v>37207198</v>
      </c>
      <c r="D124" s="25">
        <v>0.1</v>
      </c>
      <c r="E124" s="25">
        <v>10450000</v>
      </c>
      <c r="F124" s="54">
        <f t="shared" si="23"/>
        <v>2.6485082575038385E-2</v>
      </c>
      <c r="G124" s="62">
        <v>698217</v>
      </c>
      <c r="H124" s="63">
        <f t="shared" si="24"/>
        <v>1.647612519386847E-3</v>
      </c>
      <c r="I124" s="54">
        <f t="shared" si="25"/>
        <v>-9751783</v>
      </c>
      <c r="J124" s="62">
        <v>698217</v>
      </c>
      <c r="K124" s="54">
        <f t="shared" si="26"/>
        <v>1.6362236834974743E-3</v>
      </c>
      <c r="L124" s="63">
        <f t="shared" si="27"/>
        <v>0</v>
      </c>
      <c r="M124" s="64">
        <f t="shared" si="28"/>
        <v>100</v>
      </c>
    </row>
    <row r="125" spans="1:13">
      <c r="A125" s="72" t="s">
        <v>99</v>
      </c>
      <c r="B125" s="43" t="s">
        <v>100</v>
      </c>
      <c r="C125" s="25">
        <v>135088612</v>
      </c>
      <c r="D125" s="25">
        <v>0.4</v>
      </c>
      <c r="E125" s="25">
        <v>52200000</v>
      </c>
      <c r="F125" s="54">
        <f t="shared" si="23"/>
        <v>0.13229868999205777</v>
      </c>
      <c r="G125" s="62">
        <v>7831308</v>
      </c>
      <c r="H125" s="63">
        <f t="shared" si="24"/>
        <v>1.8479872452223836E-2</v>
      </c>
      <c r="I125" s="54">
        <f t="shared" si="25"/>
        <v>-44368692</v>
      </c>
      <c r="J125" s="62">
        <v>7831308</v>
      </c>
      <c r="K125" s="54">
        <f t="shared" si="26"/>
        <v>1.8352133537801626E-2</v>
      </c>
      <c r="L125" s="63">
        <f t="shared" si="27"/>
        <v>0</v>
      </c>
      <c r="M125" s="64">
        <f t="shared" si="28"/>
        <v>100</v>
      </c>
    </row>
    <row r="126" spans="1:13" ht="18">
      <c r="A126" s="72" t="s">
        <v>311</v>
      </c>
      <c r="B126" s="43" t="s">
        <v>312</v>
      </c>
      <c r="C126" s="62">
        <v>0</v>
      </c>
      <c r="D126" s="62">
        <v>0</v>
      </c>
      <c r="E126" s="62">
        <v>0</v>
      </c>
      <c r="F126" s="62">
        <v>0</v>
      </c>
      <c r="G126" s="62">
        <v>0</v>
      </c>
      <c r="H126" s="63">
        <f t="shared" si="24"/>
        <v>0</v>
      </c>
      <c r="I126" s="54">
        <f t="shared" si="25"/>
        <v>0</v>
      </c>
      <c r="J126" s="62">
        <v>0</v>
      </c>
      <c r="K126" s="54">
        <f t="shared" si="26"/>
        <v>0</v>
      </c>
      <c r="L126" s="63">
        <f t="shared" si="27"/>
        <v>0</v>
      </c>
      <c r="M126" s="64">
        <v>0</v>
      </c>
    </row>
    <row r="127" spans="1:13">
      <c r="A127" s="72" t="s">
        <v>313</v>
      </c>
      <c r="B127" s="43" t="s">
        <v>314</v>
      </c>
      <c r="C127" s="62">
        <v>0</v>
      </c>
      <c r="D127" s="62">
        <v>0</v>
      </c>
      <c r="E127" s="62">
        <v>0</v>
      </c>
      <c r="F127" s="62">
        <v>0</v>
      </c>
      <c r="G127" s="62">
        <v>0</v>
      </c>
      <c r="H127" s="63">
        <f t="shared" si="24"/>
        <v>0</v>
      </c>
      <c r="I127" s="54">
        <f t="shared" si="25"/>
        <v>0</v>
      </c>
      <c r="J127" s="62">
        <v>0</v>
      </c>
      <c r="K127" s="54">
        <f t="shared" si="26"/>
        <v>0</v>
      </c>
      <c r="L127" s="63">
        <f t="shared" si="27"/>
        <v>0</v>
      </c>
      <c r="M127" s="64">
        <v>0</v>
      </c>
    </row>
    <row r="128" spans="1:13">
      <c r="A128" s="72" t="s">
        <v>315</v>
      </c>
      <c r="B128" s="43" t="s">
        <v>316</v>
      </c>
      <c r="C128" s="62">
        <v>0</v>
      </c>
      <c r="D128" s="62">
        <v>0</v>
      </c>
      <c r="E128" s="62">
        <v>0</v>
      </c>
      <c r="F128" s="62">
        <v>0</v>
      </c>
      <c r="G128" s="62">
        <v>0</v>
      </c>
      <c r="H128" s="63">
        <f t="shared" si="24"/>
        <v>0</v>
      </c>
      <c r="I128" s="54">
        <f t="shared" si="25"/>
        <v>0</v>
      </c>
      <c r="J128" s="62">
        <v>0</v>
      </c>
      <c r="K128" s="54">
        <f t="shared" si="26"/>
        <v>0</v>
      </c>
      <c r="L128" s="63">
        <f t="shared" si="27"/>
        <v>0</v>
      </c>
      <c r="M128" s="64">
        <v>0</v>
      </c>
    </row>
    <row r="129" spans="1:13" ht="18">
      <c r="A129" s="72" t="s">
        <v>317</v>
      </c>
      <c r="B129" s="43" t="s">
        <v>318</v>
      </c>
      <c r="C129" s="62">
        <v>0</v>
      </c>
      <c r="D129" s="62">
        <v>0</v>
      </c>
      <c r="E129" s="62">
        <v>0</v>
      </c>
      <c r="F129" s="62">
        <v>0</v>
      </c>
      <c r="G129" s="62">
        <v>0</v>
      </c>
      <c r="H129" s="63">
        <f t="shared" si="24"/>
        <v>0</v>
      </c>
      <c r="I129" s="54">
        <f t="shared" si="25"/>
        <v>0</v>
      </c>
      <c r="J129" s="62">
        <v>0</v>
      </c>
      <c r="K129" s="54">
        <f t="shared" si="26"/>
        <v>0</v>
      </c>
      <c r="L129" s="63">
        <f t="shared" si="27"/>
        <v>0</v>
      </c>
      <c r="M129" s="64">
        <v>0</v>
      </c>
    </row>
    <row r="130" spans="1:13">
      <c r="A130" s="72" t="s">
        <v>319</v>
      </c>
      <c r="B130" s="43" t="s">
        <v>320</v>
      </c>
      <c r="C130" s="62">
        <v>0</v>
      </c>
      <c r="D130" s="62">
        <v>0</v>
      </c>
      <c r="E130" s="62">
        <v>0</v>
      </c>
      <c r="F130" s="62">
        <v>0</v>
      </c>
      <c r="G130" s="62">
        <v>25000000</v>
      </c>
      <c r="H130" s="63">
        <f t="shared" si="24"/>
        <v>5.8993569312507682E-2</v>
      </c>
      <c r="I130" s="54">
        <f t="shared" si="25"/>
        <v>25000000</v>
      </c>
      <c r="J130" s="62">
        <v>24576000</v>
      </c>
      <c r="K130" s="54">
        <f t="shared" si="26"/>
        <v>5.7592171553591406E-2</v>
      </c>
      <c r="L130" s="63">
        <f t="shared" si="27"/>
        <v>424000</v>
      </c>
      <c r="M130" s="64">
        <f t="shared" si="28"/>
        <v>98.304000000000002</v>
      </c>
    </row>
    <row r="131" spans="1:13">
      <c r="A131" s="72" t="s">
        <v>321</v>
      </c>
      <c r="B131" s="43" t="s">
        <v>322</v>
      </c>
      <c r="C131" s="62">
        <v>0</v>
      </c>
      <c r="D131" s="62">
        <v>0</v>
      </c>
      <c r="E131" s="62">
        <v>0</v>
      </c>
      <c r="F131" s="62">
        <v>0</v>
      </c>
      <c r="G131" s="62">
        <v>100000000</v>
      </c>
      <c r="H131" s="63">
        <f t="shared" si="24"/>
        <v>0.23597427725003073</v>
      </c>
      <c r="I131" s="54">
        <f t="shared" si="25"/>
        <v>100000000</v>
      </c>
      <c r="J131" s="62">
        <v>0</v>
      </c>
      <c r="K131" s="54">
        <f t="shared" si="26"/>
        <v>0</v>
      </c>
      <c r="L131" s="63">
        <f t="shared" si="27"/>
        <v>100000000</v>
      </c>
      <c r="M131" s="64">
        <f t="shared" si="28"/>
        <v>0</v>
      </c>
    </row>
    <row r="132" spans="1:13">
      <c r="A132" s="72" t="s">
        <v>323</v>
      </c>
      <c r="B132" s="43" t="s">
        <v>324</v>
      </c>
      <c r="C132" s="62">
        <v>0</v>
      </c>
      <c r="D132" s="62">
        <v>0</v>
      </c>
      <c r="E132" s="62">
        <v>0</v>
      </c>
      <c r="F132" s="62">
        <v>0</v>
      </c>
      <c r="G132" s="62">
        <v>555200</v>
      </c>
      <c r="H132" s="63">
        <f t="shared" si="24"/>
        <v>1.3101291872921704E-3</v>
      </c>
      <c r="I132" s="54">
        <f t="shared" si="25"/>
        <v>555200</v>
      </c>
      <c r="J132" s="62">
        <v>551465.16</v>
      </c>
      <c r="K132" s="54">
        <f t="shared" si="26"/>
        <v>1.2923208048725883E-3</v>
      </c>
      <c r="L132" s="63">
        <f t="shared" si="27"/>
        <v>3734.8399999999674</v>
      </c>
      <c r="M132" s="64">
        <f t="shared" si="28"/>
        <v>99.327298270893365</v>
      </c>
    </row>
    <row r="133" spans="1:13">
      <c r="A133" s="72" t="s">
        <v>325</v>
      </c>
      <c r="B133" s="43" t="s">
        <v>326</v>
      </c>
      <c r="C133" s="62">
        <v>0</v>
      </c>
      <c r="D133" s="62">
        <v>0</v>
      </c>
      <c r="E133" s="62">
        <v>0</v>
      </c>
      <c r="F133" s="62">
        <v>0</v>
      </c>
      <c r="G133" s="62">
        <v>544000</v>
      </c>
      <c r="H133" s="63">
        <f t="shared" si="24"/>
        <v>1.283700068240167E-3</v>
      </c>
      <c r="I133" s="54">
        <f t="shared" si="25"/>
        <v>544000</v>
      </c>
      <c r="J133" s="62">
        <v>228000</v>
      </c>
      <c r="K133" s="54">
        <f t="shared" si="26"/>
        <v>5.3430237281163904E-4</v>
      </c>
      <c r="L133" s="63">
        <f t="shared" si="27"/>
        <v>316000</v>
      </c>
      <c r="M133" s="64">
        <f t="shared" si="28"/>
        <v>41.911764705882355</v>
      </c>
    </row>
    <row r="134" spans="1:13">
      <c r="A134" s="72" t="s">
        <v>327</v>
      </c>
      <c r="B134" s="43" t="s">
        <v>328</v>
      </c>
      <c r="C134" s="62">
        <v>0</v>
      </c>
      <c r="D134" s="62">
        <v>0</v>
      </c>
      <c r="E134" s="62">
        <v>0</v>
      </c>
      <c r="F134" s="62">
        <v>0</v>
      </c>
      <c r="G134" s="62">
        <v>6216000</v>
      </c>
      <c r="H134" s="63">
        <f t="shared" si="24"/>
        <v>1.4668161073861909E-2</v>
      </c>
      <c r="I134" s="54">
        <f t="shared" si="25"/>
        <v>6216000</v>
      </c>
      <c r="J134" s="62">
        <v>6216000</v>
      </c>
      <c r="K134" s="54">
        <f t="shared" si="26"/>
        <v>1.4566769953496263E-2</v>
      </c>
      <c r="L134" s="63">
        <f t="shared" si="27"/>
        <v>0</v>
      </c>
      <c r="M134" s="64">
        <f t="shared" si="28"/>
        <v>100</v>
      </c>
    </row>
    <row r="135" spans="1:13">
      <c r="A135" s="72" t="s">
        <v>329</v>
      </c>
      <c r="B135" s="43" t="s">
        <v>330</v>
      </c>
      <c r="C135" s="62">
        <v>0</v>
      </c>
      <c r="D135" s="62">
        <v>0</v>
      </c>
      <c r="E135" s="62">
        <v>0</v>
      </c>
      <c r="F135" s="62">
        <v>0</v>
      </c>
      <c r="G135" s="62">
        <v>0</v>
      </c>
      <c r="H135" s="63">
        <f t="shared" si="24"/>
        <v>0</v>
      </c>
      <c r="I135" s="54">
        <f t="shared" si="25"/>
        <v>0</v>
      </c>
      <c r="J135" s="62">
        <v>0</v>
      </c>
      <c r="K135" s="54">
        <f t="shared" si="26"/>
        <v>0</v>
      </c>
      <c r="L135" s="63">
        <f t="shared" si="27"/>
        <v>0</v>
      </c>
      <c r="M135" s="64">
        <v>0</v>
      </c>
    </row>
    <row r="136" spans="1:13">
      <c r="A136" s="72" t="s">
        <v>331</v>
      </c>
      <c r="B136" s="43" t="s">
        <v>332</v>
      </c>
      <c r="C136" s="62">
        <v>0</v>
      </c>
      <c r="D136" s="62">
        <v>0</v>
      </c>
      <c r="E136" s="62">
        <v>0</v>
      </c>
      <c r="F136" s="62">
        <v>0</v>
      </c>
      <c r="G136" s="62">
        <v>5943924</v>
      </c>
      <c r="H136" s="63">
        <f t="shared" si="24"/>
        <v>1.4026131699291115E-2</v>
      </c>
      <c r="I136" s="54">
        <f t="shared" si="25"/>
        <v>5943924</v>
      </c>
      <c r="J136" s="62">
        <v>0</v>
      </c>
      <c r="K136" s="54">
        <f t="shared" si="26"/>
        <v>0</v>
      </c>
      <c r="L136" s="63">
        <f t="shared" si="27"/>
        <v>5943924</v>
      </c>
      <c r="M136" s="64">
        <f t="shared" si="28"/>
        <v>0</v>
      </c>
    </row>
    <row r="137" spans="1:13">
      <c r="A137" s="72" t="s">
        <v>333</v>
      </c>
      <c r="B137" s="43" t="s">
        <v>334</v>
      </c>
      <c r="C137" s="62">
        <v>0</v>
      </c>
      <c r="D137" s="62">
        <v>0</v>
      </c>
      <c r="E137" s="62">
        <v>0</v>
      </c>
      <c r="F137" s="62">
        <v>0</v>
      </c>
      <c r="G137" s="62">
        <v>168000</v>
      </c>
      <c r="H137" s="63">
        <f t="shared" si="24"/>
        <v>3.9643678578005161E-4</v>
      </c>
      <c r="I137" s="54">
        <f t="shared" si="25"/>
        <v>168000</v>
      </c>
      <c r="J137" s="62">
        <v>0</v>
      </c>
      <c r="K137" s="54">
        <f t="shared" si="26"/>
        <v>0</v>
      </c>
      <c r="L137" s="63">
        <f t="shared" si="27"/>
        <v>168000</v>
      </c>
      <c r="M137" s="64">
        <f t="shared" si="28"/>
        <v>0</v>
      </c>
    </row>
    <row r="138" spans="1:13" ht="18">
      <c r="A138" s="72" t="s">
        <v>335</v>
      </c>
      <c r="B138" s="43" t="s">
        <v>336</v>
      </c>
      <c r="C138" s="62">
        <v>0</v>
      </c>
      <c r="D138" s="62">
        <v>0</v>
      </c>
      <c r="E138" s="62">
        <v>0</v>
      </c>
      <c r="F138" s="62">
        <v>0</v>
      </c>
      <c r="G138" s="62">
        <v>595961</v>
      </c>
      <c r="H138" s="63">
        <f t="shared" si="24"/>
        <v>1.4063146624420555E-3</v>
      </c>
      <c r="I138" s="54">
        <f t="shared" si="25"/>
        <v>595961</v>
      </c>
      <c r="J138" s="62">
        <v>595961</v>
      </c>
      <c r="K138" s="54">
        <f t="shared" si="26"/>
        <v>1.3965937561543737E-3</v>
      </c>
      <c r="L138" s="63">
        <f t="shared" si="27"/>
        <v>0</v>
      </c>
      <c r="M138" s="64">
        <f t="shared" si="28"/>
        <v>100</v>
      </c>
    </row>
    <row r="139" spans="1:13">
      <c r="A139" s="72" t="s">
        <v>337</v>
      </c>
      <c r="B139" s="43" t="s">
        <v>338</v>
      </c>
      <c r="C139" s="62">
        <v>0</v>
      </c>
      <c r="D139" s="62">
        <v>0</v>
      </c>
      <c r="E139" s="62">
        <v>0</v>
      </c>
      <c r="F139" s="62">
        <v>0</v>
      </c>
      <c r="G139" s="62">
        <v>29633853</v>
      </c>
      <c r="H139" s="63">
        <f t="shared" si="24"/>
        <v>6.992827043808654E-2</v>
      </c>
      <c r="I139" s="54">
        <f t="shared" si="25"/>
        <v>29633853</v>
      </c>
      <c r="J139" s="62">
        <v>29633853</v>
      </c>
      <c r="K139" s="54">
        <f t="shared" si="26"/>
        <v>6.9444903392330296E-2</v>
      </c>
      <c r="L139" s="63">
        <f t="shared" si="27"/>
        <v>0</v>
      </c>
      <c r="M139" s="64">
        <f t="shared" si="28"/>
        <v>100</v>
      </c>
    </row>
    <row r="140" spans="1:13">
      <c r="A140" s="72" t="s">
        <v>339</v>
      </c>
      <c r="B140" s="43" t="s">
        <v>340</v>
      </c>
      <c r="C140" s="62">
        <v>0</v>
      </c>
      <c r="D140" s="62">
        <v>0</v>
      </c>
      <c r="E140" s="62">
        <v>0</v>
      </c>
      <c r="F140" s="62">
        <v>0</v>
      </c>
      <c r="G140" s="62">
        <v>13000000</v>
      </c>
      <c r="H140" s="63">
        <f t="shared" si="24"/>
        <v>3.0676656042503993E-2</v>
      </c>
      <c r="I140" s="54">
        <f t="shared" si="25"/>
        <v>13000000</v>
      </c>
      <c r="J140" s="62">
        <v>600000</v>
      </c>
      <c r="K140" s="54">
        <f t="shared" si="26"/>
        <v>1.4060588758201026E-3</v>
      </c>
      <c r="L140" s="63">
        <f t="shared" si="27"/>
        <v>12400000</v>
      </c>
      <c r="M140" s="64">
        <f t="shared" si="28"/>
        <v>4.615384615384615</v>
      </c>
    </row>
    <row r="141" spans="1:13">
      <c r="A141" s="69"/>
      <c r="B141" s="71" t="s">
        <v>67</v>
      </c>
      <c r="C141" s="60">
        <v>1087600238.4300001</v>
      </c>
      <c r="D141" s="60">
        <v>2.9</v>
      </c>
      <c r="E141" s="60">
        <v>1949708000</v>
      </c>
      <c r="F141" s="60">
        <f t="shared" ref="F141:F150" si="29">100*E141/$E$189</f>
        <v>4.9414523805945398</v>
      </c>
      <c r="G141" s="60">
        <f>SUM(G53:G140)</f>
        <v>1206690000</v>
      </c>
      <c r="H141" s="60">
        <f t="shared" si="24"/>
        <v>2.8474780061483957</v>
      </c>
      <c r="I141" s="60">
        <f>SUM(I53:I140)</f>
        <v>-743018000</v>
      </c>
      <c r="J141" s="60">
        <f>SUM(J53:J140)</f>
        <v>965889710.77999997</v>
      </c>
      <c r="K141" s="60">
        <f t="shared" si="26"/>
        <v>2.2634963348425514</v>
      </c>
      <c r="L141" s="60">
        <f t="shared" ref="L141:L154" si="30">G141-J141</f>
        <v>240800289.22000003</v>
      </c>
      <c r="M141" s="75">
        <f t="shared" ref="M141:M159" si="31">100*J141/G141</f>
        <v>80.044560805177795</v>
      </c>
    </row>
    <row r="142" spans="1:13">
      <c r="A142" s="22" t="s">
        <v>76</v>
      </c>
      <c r="B142" s="43" t="s">
        <v>77</v>
      </c>
      <c r="C142" s="25"/>
      <c r="D142" s="25"/>
      <c r="E142" s="25"/>
      <c r="F142" s="54"/>
      <c r="G142" s="25"/>
      <c r="H142" s="54"/>
      <c r="I142" s="25"/>
      <c r="J142" s="25"/>
      <c r="K142" s="25"/>
      <c r="L142" s="63"/>
      <c r="M142" s="64">
        <v>0</v>
      </c>
    </row>
    <row r="143" spans="1:13">
      <c r="A143" s="22" t="s">
        <v>341</v>
      </c>
      <c r="B143" s="43" t="s">
        <v>342</v>
      </c>
      <c r="C143" s="25">
        <v>0</v>
      </c>
      <c r="D143" s="25">
        <v>0</v>
      </c>
      <c r="E143" s="25">
        <v>0</v>
      </c>
      <c r="F143" s="54">
        <f t="shared" si="29"/>
        <v>0</v>
      </c>
      <c r="G143" s="25">
        <v>0</v>
      </c>
      <c r="H143" s="54">
        <f t="shared" ref="H143:H155" si="32">100*G143/$G$189</f>
        <v>0</v>
      </c>
      <c r="I143" s="54">
        <f t="shared" ref="I143:I154" si="33">G143-E143</f>
        <v>0</v>
      </c>
      <c r="J143" s="25">
        <v>0</v>
      </c>
      <c r="K143" s="54">
        <f t="shared" ref="K143:K157" si="34">100*J143/$J$189</f>
        <v>0</v>
      </c>
      <c r="L143" s="63">
        <f t="shared" si="30"/>
        <v>0</v>
      </c>
      <c r="M143" s="64">
        <v>0</v>
      </c>
    </row>
    <row r="144" spans="1:13">
      <c r="A144" s="22" t="s">
        <v>343</v>
      </c>
      <c r="B144" s="43" t="s">
        <v>344</v>
      </c>
      <c r="C144" s="25">
        <v>3300</v>
      </c>
      <c r="D144" s="25">
        <v>0</v>
      </c>
      <c r="E144" s="25">
        <v>0</v>
      </c>
      <c r="F144" s="54">
        <f t="shared" si="29"/>
        <v>0</v>
      </c>
      <c r="G144" s="25">
        <v>0</v>
      </c>
      <c r="H144" s="54">
        <f t="shared" si="32"/>
        <v>0</v>
      </c>
      <c r="I144" s="54">
        <f t="shared" si="33"/>
        <v>0</v>
      </c>
      <c r="J144" s="25">
        <v>3600</v>
      </c>
      <c r="K144" s="54">
        <f t="shared" si="34"/>
        <v>8.4363532549206158E-6</v>
      </c>
      <c r="L144" s="63">
        <f t="shared" si="30"/>
        <v>-3600</v>
      </c>
      <c r="M144" s="64">
        <v>0</v>
      </c>
    </row>
    <row r="145" spans="1:13">
      <c r="A145" s="22" t="s">
        <v>345</v>
      </c>
      <c r="B145" s="43" t="s">
        <v>346</v>
      </c>
      <c r="C145" s="25">
        <v>3600</v>
      </c>
      <c r="D145" s="25">
        <v>0</v>
      </c>
      <c r="E145" s="25">
        <v>0</v>
      </c>
      <c r="F145" s="54">
        <f t="shared" si="29"/>
        <v>0</v>
      </c>
      <c r="G145" s="25">
        <v>0</v>
      </c>
      <c r="H145" s="54">
        <f t="shared" si="32"/>
        <v>0</v>
      </c>
      <c r="I145" s="54">
        <f t="shared" si="33"/>
        <v>0</v>
      </c>
      <c r="J145" s="25">
        <v>1200</v>
      </c>
      <c r="K145" s="54">
        <f t="shared" si="34"/>
        <v>2.8121177516402051E-6</v>
      </c>
      <c r="L145" s="63">
        <f t="shared" si="30"/>
        <v>-1200</v>
      </c>
      <c r="M145" s="64">
        <v>0</v>
      </c>
    </row>
    <row r="146" spans="1:13">
      <c r="A146" s="22" t="s">
        <v>347</v>
      </c>
      <c r="B146" s="43" t="s">
        <v>348</v>
      </c>
      <c r="C146" s="25">
        <v>47616620</v>
      </c>
      <c r="D146" s="25">
        <v>0.1</v>
      </c>
      <c r="E146" s="25">
        <v>50000000</v>
      </c>
      <c r="F146" s="54">
        <f t="shared" si="29"/>
        <v>0.12672288313415495</v>
      </c>
      <c r="G146" s="25">
        <v>15000000</v>
      </c>
      <c r="H146" s="54">
        <f t="shared" si="32"/>
        <v>3.5396141587504606E-2</v>
      </c>
      <c r="I146" s="54">
        <f t="shared" si="33"/>
        <v>-35000000</v>
      </c>
      <c r="J146" s="25">
        <v>13032950</v>
      </c>
      <c r="K146" s="54">
        <f t="shared" si="34"/>
        <v>3.0541825042699342E-2</v>
      </c>
      <c r="L146" s="63">
        <f t="shared" si="30"/>
        <v>1967050</v>
      </c>
      <c r="M146" s="64">
        <f t="shared" si="31"/>
        <v>86.88633333333334</v>
      </c>
    </row>
    <row r="147" spans="1:13">
      <c r="A147" s="22" t="s">
        <v>349</v>
      </c>
      <c r="B147" s="43" t="s">
        <v>350</v>
      </c>
      <c r="C147" s="25">
        <v>3509710</v>
      </c>
      <c r="D147" s="25">
        <v>0</v>
      </c>
      <c r="E147" s="25">
        <v>0</v>
      </c>
      <c r="F147" s="54">
        <f t="shared" si="29"/>
        <v>0</v>
      </c>
      <c r="G147" s="25">
        <v>0</v>
      </c>
      <c r="H147" s="54">
        <f t="shared" si="32"/>
        <v>0</v>
      </c>
      <c r="I147" s="54">
        <f t="shared" si="33"/>
        <v>0</v>
      </c>
      <c r="J147" s="25">
        <v>8347270</v>
      </c>
      <c r="K147" s="54">
        <f t="shared" si="34"/>
        <v>1.9561255120611448E-2</v>
      </c>
      <c r="L147" s="63">
        <f t="shared" si="30"/>
        <v>-8347270</v>
      </c>
      <c r="M147" s="64">
        <v>0</v>
      </c>
    </row>
    <row r="148" spans="1:13">
      <c r="A148" s="69" t="s">
        <v>351</v>
      </c>
      <c r="B148" s="43" t="s">
        <v>352</v>
      </c>
      <c r="C148" s="25">
        <v>69524760</v>
      </c>
      <c r="D148" s="25">
        <v>0.2</v>
      </c>
      <c r="E148" s="25">
        <v>0</v>
      </c>
      <c r="F148" s="54">
        <f t="shared" si="29"/>
        <v>0</v>
      </c>
      <c r="G148" s="25">
        <v>3346570</v>
      </c>
      <c r="H148" s="54">
        <f t="shared" si="32"/>
        <v>7.8970443701663531E-3</v>
      </c>
      <c r="I148" s="54">
        <f t="shared" si="33"/>
        <v>3346570</v>
      </c>
      <c r="J148" s="25">
        <v>4215100</v>
      </c>
      <c r="K148" s="54">
        <f t="shared" si="34"/>
        <v>9.8777979457821911E-3</v>
      </c>
      <c r="L148" s="63">
        <f t="shared" si="30"/>
        <v>-868530</v>
      </c>
      <c r="M148" s="64">
        <f t="shared" si="31"/>
        <v>125.95284126732744</v>
      </c>
    </row>
    <row r="149" spans="1:13">
      <c r="A149" s="69" t="s">
        <v>353</v>
      </c>
      <c r="B149" s="43" t="s">
        <v>354</v>
      </c>
      <c r="C149" s="25">
        <v>0</v>
      </c>
      <c r="D149" s="25">
        <v>0</v>
      </c>
      <c r="E149" s="25">
        <v>802000000</v>
      </c>
      <c r="F149" s="54">
        <f t="shared" si="29"/>
        <v>2.0326350454718454</v>
      </c>
      <c r="G149" s="25">
        <v>0</v>
      </c>
      <c r="H149" s="54">
        <f t="shared" si="32"/>
        <v>0</v>
      </c>
      <c r="I149" s="54">
        <f t="shared" si="33"/>
        <v>-802000000</v>
      </c>
      <c r="J149" s="25">
        <v>0</v>
      </c>
      <c r="K149" s="54">
        <f t="shared" si="34"/>
        <v>0</v>
      </c>
      <c r="L149" s="63">
        <f t="shared" si="30"/>
        <v>0</v>
      </c>
      <c r="M149" s="64">
        <v>0</v>
      </c>
    </row>
    <row r="150" spans="1:13">
      <c r="A150" s="22" t="s">
        <v>355</v>
      </c>
      <c r="B150" s="43" t="s">
        <v>356</v>
      </c>
      <c r="C150" s="25">
        <v>746314210</v>
      </c>
      <c r="D150" s="25">
        <v>2</v>
      </c>
      <c r="E150" s="25">
        <v>0</v>
      </c>
      <c r="F150" s="54">
        <f t="shared" si="29"/>
        <v>0</v>
      </c>
      <c r="G150" s="25">
        <v>1974993430</v>
      </c>
      <c r="H150" s="54">
        <f t="shared" si="32"/>
        <v>4.6604764721780914</v>
      </c>
      <c r="I150" s="54">
        <f t="shared" si="33"/>
        <v>1974993430</v>
      </c>
      <c r="J150" s="25">
        <v>2250556930</v>
      </c>
      <c r="K150" s="54">
        <f t="shared" si="34"/>
        <v>5.274025911608236</v>
      </c>
      <c r="L150" s="63">
        <f t="shared" si="30"/>
        <v>-275563500</v>
      </c>
      <c r="M150" s="64">
        <f t="shared" si="31"/>
        <v>113.95262869304837</v>
      </c>
    </row>
    <row r="151" spans="1:13">
      <c r="A151" s="22" t="s">
        <v>357</v>
      </c>
      <c r="B151" s="43" t="s">
        <v>358</v>
      </c>
      <c r="C151" s="25">
        <v>0</v>
      </c>
      <c r="D151" s="25">
        <v>0</v>
      </c>
      <c r="E151" s="25">
        <v>0</v>
      </c>
      <c r="F151" s="25">
        <v>0</v>
      </c>
      <c r="G151" s="25">
        <v>4600000</v>
      </c>
      <c r="H151" s="54">
        <f t="shared" si="32"/>
        <v>1.0854816753501412E-2</v>
      </c>
      <c r="I151" s="54">
        <f t="shared" si="33"/>
        <v>4600000</v>
      </c>
      <c r="J151" s="25">
        <v>0</v>
      </c>
      <c r="K151" s="54">
        <f t="shared" si="34"/>
        <v>0</v>
      </c>
      <c r="L151" s="63">
        <f t="shared" si="30"/>
        <v>4600000</v>
      </c>
      <c r="M151" s="64">
        <f t="shared" si="31"/>
        <v>0</v>
      </c>
    </row>
    <row r="152" spans="1:13">
      <c r="A152" s="22" t="s">
        <v>359</v>
      </c>
      <c r="B152" s="43" t="s">
        <v>360</v>
      </c>
      <c r="C152" s="25">
        <v>0</v>
      </c>
      <c r="D152" s="25">
        <v>0</v>
      </c>
      <c r="E152" s="25">
        <v>0</v>
      </c>
      <c r="F152" s="25">
        <v>0</v>
      </c>
      <c r="G152" s="25">
        <v>4660000</v>
      </c>
      <c r="H152" s="54">
        <f t="shared" si="32"/>
        <v>1.0996401319851431E-2</v>
      </c>
      <c r="I152" s="54">
        <f t="shared" si="33"/>
        <v>4660000</v>
      </c>
      <c r="J152" s="25">
        <v>5808910</v>
      </c>
      <c r="K152" s="54">
        <f t="shared" si="34"/>
        <v>1.361278244056692E-2</v>
      </c>
      <c r="L152" s="63">
        <f t="shared" si="30"/>
        <v>-1148910</v>
      </c>
      <c r="M152" s="64">
        <f t="shared" si="31"/>
        <v>124.65472103004292</v>
      </c>
    </row>
    <row r="153" spans="1:13">
      <c r="A153" s="22" t="s">
        <v>167</v>
      </c>
      <c r="B153" s="43" t="s">
        <v>168</v>
      </c>
      <c r="C153" s="25">
        <v>4915470</v>
      </c>
      <c r="D153" s="25">
        <v>0</v>
      </c>
      <c r="E153" s="25">
        <v>0</v>
      </c>
      <c r="F153" s="25">
        <v>0</v>
      </c>
      <c r="G153" s="25">
        <v>0</v>
      </c>
      <c r="H153" s="54">
        <f t="shared" si="32"/>
        <v>0</v>
      </c>
      <c r="I153" s="54">
        <f t="shared" si="33"/>
        <v>0</v>
      </c>
      <c r="J153" s="25">
        <v>4915470</v>
      </c>
      <c r="K153" s="54">
        <f t="shared" si="34"/>
        <v>1.1519067037212399E-2</v>
      </c>
      <c r="L153" s="63">
        <f t="shared" si="30"/>
        <v>-4915470</v>
      </c>
      <c r="M153" s="64">
        <v>0</v>
      </c>
    </row>
    <row r="154" spans="1:13">
      <c r="A154" s="22" t="s">
        <v>361</v>
      </c>
      <c r="B154" s="43" t="s">
        <v>362</v>
      </c>
      <c r="C154" s="25">
        <v>0</v>
      </c>
      <c r="D154" s="25">
        <v>0</v>
      </c>
      <c r="E154" s="25">
        <v>0</v>
      </c>
      <c r="F154" s="25">
        <v>0</v>
      </c>
      <c r="G154" s="25">
        <v>0</v>
      </c>
      <c r="H154" s="54">
        <f t="shared" si="32"/>
        <v>0</v>
      </c>
      <c r="I154" s="54">
        <f t="shared" si="33"/>
        <v>0</v>
      </c>
      <c r="J154" s="25">
        <v>8194820</v>
      </c>
      <c r="K154" s="54">
        <f t="shared" si="34"/>
        <v>1.9203998994580154E-2</v>
      </c>
      <c r="L154" s="63">
        <f t="shared" si="30"/>
        <v>-8194820</v>
      </c>
      <c r="M154" s="64">
        <v>0</v>
      </c>
    </row>
    <row r="155" spans="1:13">
      <c r="A155" s="22"/>
      <c r="B155" s="44" t="s">
        <v>68</v>
      </c>
      <c r="C155" s="30">
        <v>866972200</v>
      </c>
      <c r="D155" s="30">
        <v>2.2999999999999998</v>
      </c>
      <c r="E155" s="30">
        <v>852000000</v>
      </c>
      <c r="F155" s="30">
        <f>100*E155/$E$189</f>
        <v>2.1593579286060005</v>
      </c>
      <c r="G155" s="30">
        <f>SUM(G143:G154)</f>
        <v>2002600000</v>
      </c>
      <c r="H155" s="30">
        <f t="shared" si="32"/>
        <v>4.7256208762091152</v>
      </c>
      <c r="I155" s="30">
        <f>SUM(I143:I150)</f>
        <v>1141340000</v>
      </c>
      <c r="J155" s="30">
        <f>SUM(J143:J154)</f>
        <v>2295076250</v>
      </c>
      <c r="K155" s="30">
        <f t="shared" si="34"/>
        <v>5.3783538866606948</v>
      </c>
      <c r="L155" s="30">
        <f>SUM(L143:L154)</f>
        <v>-292476250</v>
      </c>
      <c r="M155" s="75">
        <f t="shared" si="31"/>
        <v>114.60482622590632</v>
      </c>
    </row>
    <row r="156" spans="1:13">
      <c r="A156" s="22"/>
      <c r="B156" s="42" t="s">
        <v>105</v>
      </c>
      <c r="C156" s="35">
        <v>409892570.31999999</v>
      </c>
      <c r="D156" s="35">
        <v>100</v>
      </c>
      <c r="E156" s="35"/>
      <c r="F156" s="35"/>
      <c r="G156" s="35">
        <f>G157+G166</f>
        <v>91279</v>
      </c>
      <c r="H156" s="35"/>
      <c r="I156" s="35"/>
      <c r="J156" s="35">
        <f>J157+J166</f>
        <v>420920985.86000001</v>
      </c>
      <c r="K156" s="35">
        <f t="shared" si="34"/>
        <v>0.98639948031233482</v>
      </c>
      <c r="L156" s="35">
        <f t="shared" ref="L156:L188" si="35">G156-J156</f>
        <v>-420829706.86000001</v>
      </c>
      <c r="M156" s="68">
        <f t="shared" si="31"/>
        <v>461136.71913583629</v>
      </c>
    </row>
    <row r="157" spans="1:13">
      <c r="A157" s="22"/>
      <c r="B157" s="42" t="s">
        <v>106</v>
      </c>
      <c r="C157" s="35">
        <v>171314875.52000001</v>
      </c>
      <c r="D157" s="35">
        <v>41.8</v>
      </c>
      <c r="E157" s="35"/>
      <c r="F157" s="35"/>
      <c r="G157" s="35">
        <f>SUM(G159:G165)</f>
        <v>91279</v>
      </c>
      <c r="H157" s="35"/>
      <c r="I157" s="35"/>
      <c r="J157" s="35">
        <f>SUM(J159:J165)</f>
        <v>222059199.56</v>
      </c>
      <c r="K157" s="35">
        <f t="shared" si="34"/>
        <v>0.5203805141647424</v>
      </c>
      <c r="L157" s="35">
        <f t="shared" si="35"/>
        <v>-221967920.56</v>
      </c>
      <c r="M157" s="68">
        <f t="shared" si="31"/>
        <v>243275.23259457268</v>
      </c>
    </row>
    <row r="158" spans="1:13">
      <c r="A158" s="22" t="s">
        <v>76</v>
      </c>
      <c r="B158" s="43" t="s">
        <v>77</v>
      </c>
      <c r="C158" s="25"/>
      <c r="D158" s="25"/>
      <c r="E158" s="25"/>
      <c r="F158" s="25"/>
      <c r="G158" s="25"/>
      <c r="H158" s="25"/>
      <c r="I158" s="25"/>
      <c r="J158" s="25"/>
      <c r="K158" s="25"/>
      <c r="L158" s="63"/>
      <c r="M158" s="64"/>
    </row>
    <row r="159" spans="1:13">
      <c r="A159" s="22" t="s">
        <v>143</v>
      </c>
      <c r="B159" s="43" t="s">
        <v>144</v>
      </c>
      <c r="C159" s="25">
        <v>155678326.52000001</v>
      </c>
      <c r="D159" s="25">
        <v>38</v>
      </c>
      <c r="E159" s="25">
        <v>0</v>
      </c>
      <c r="F159" s="25">
        <v>0</v>
      </c>
      <c r="G159" s="25">
        <v>91279</v>
      </c>
      <c r="H159" s="25"/>
      <c r="I159" s="54">
        <f t="shared" ref="I159:I165" si="36">G159-E159</f>
        <v>91279</v>
      </c>
      <c r="J159" s="25">
        <v>152924757.56</v>
      </c>
      <c r="K159" s="54">
        <f t="shared" ref="K159:K166" si="37">100*J159/$J$189</f>
        <v>0.35836868783312559</v>
      </c>
      <c r="L159" s="63">
        <f t="shared" si="35"/>
        <v>-152833478.56</v>
      </c>
      <c r="M159" s="64">
        <f t="shared" si="31"/>
        <v>167535.53123938694</v>
      </c>
    </row>
    <row r="160" spans="1:13">
      <c r="A160" s="22" t="s">
        <v>363</v>
      </c>
      <c r="B160" s="43" t="s">
        <v>364</v>
      </c>
      <c r="C160" s="25">
        <v>143480</v>
      </c>
      <c r="D160" s="25">
        <v>0</v>
      </c>
      <c r="E160" s="25">
        <v>0</v>
      </c>
      <c r="F160" s="25">
        <v>0</v>
      </c>
      <c r="G160" s="25">
        <v>0</v>
      </c>
      <c r="H160" s="54">
        <f t="shared" ref="H160:H188" si="38">100*G160/$G$189</f>
        <v>0</v>
      </c>
      <c r="I160" s="54">
        <f t="shared" si="36"/>
        <v>0</v>
      </c>
      <c r="J160" s="25">
        <v>0</v>
      </c>
      <c r="K160" s="54">
        <f t="shared" si="37"/>
        <v>0</v>
      </c>
      <c r="L160" s="63">
        <f t="shared" si="35"/>
        <v>0</v>
      </c>
      <c r="M160" s="64">
        <v>0</v>
      </c>
    </row>
    <row r="161" spans="1:13">
      <c r="A161" s="22" t="s">
        <v>161</v>
      </c>
      <c r="B161" s="43" t="s">
        <v>162</v>
      </c>
      <c r="C161" s="25">
        <v>0</v>
      </c>
      <c r="D161" s="25">
        <v>0</v>
      </c>
      <c r="E161" s="25">
        <v>0</v>
      </c>
      <c r="F161" s="25">
        <v>0</v>
      </c>
      <c r="G161" s="25">
        <v>0</v>
      </c>
      <c r="H161" s="54">
        <f t="shared" si="38"/>
        <v>0</v>
      </c>
      <c r="I161" s="54">
        <f t="shared" si="36"/>
        <v>0</v>
      </c>
      <c r="J161" s="25">
        <v>1606200</v>
      </c>
      <c r="K161" s="54">
        <f t="shared" si="37"/>
        <v>3.7640196105704145E-3</v>
      </c>
      <c r="L161" s="63">
        <f t="shared" si="35"/>
        <v>-1606200</v>
      </c>
      <c r="M161" s="64">
        <v>0</v>
      </c>
    </row>
    <row r="162" spans="1:13">
      <c r="A162" s="22" t="s">
        <v>159</v>
      </c>
      <c r="B162" s="43" t="s">
        <v>160</v>
      </c>
      <c r="C162" s="25">
        <v>0</v>
      </c>
      <c r="D162" s="25">
        <v>0</v>
      </c>
      <c r="E162" s="25">
        <v>0</v>
      </c>
      <c r="F162" s="25">
        <v>0</v>
      </c>
      <c r="G162" s="25">
        <v>0</v>
      </c>
      <c r="H162" s="54">
        <f t="shared" si="38"/>
        <v>0</v>
      </c>
      <c r="I162" s="54">
        <f t="shared" si="36"/>
        <v>0</v>
      </c>
      <c r="J162" s="25">
        <v>54770767</v>
      </c>
      <c r="K162" s="54">
        <f t="shared" si="37"/>
        <v>0.12835153845970795</v>
      </c>
      <c r="L162" s="63">
        <f t="shared" si="35"/>
        <v>-54770767</v>
      </c>
      <c r="M162" s="64">
        <v>0</v>
      </c>
    </row>
    <row r="163" spans="1:13">
      <c r="A163" s="22" t="s">
        <v>365</v>
      </c>
      <c r="B163" s="43" t="s">
        <v>366</v>
      </c>
      <c r="C163" s="25">
        <v>4085577</v>
      </c>
      <c r="D163" s="25">
        <v>1</v>
      </c>
      <c r="E163" s="25">
        <v>0</v>
      </c>
      <c r="F163" s="25">
        <v>0</v>
      </c>
      <c r="G163" s="25">
        <v>0</v>
      </c>
      <c r="H163" s="54">
        <f t="shared" si="38"/>
        <v>0</v>
      </c>
      <c r="I163" s="54">
        <f t="shared" si="36"/>
        <v>0</v>
      </c>
      <c r="J163" s="25">
        <v>1217557</v>
      </c>
      <c r="K163" s="54">
        <f t="shared" si="37"/>
        <v>2.8532613777781609E-3</v>
      </c>
      <c r="L163" s="63">
        <f t="shared" si="35"/>
        <v>-1217557</v>
      </c>
      <c r="M163" s="64">
        <v>0</v>
      </c>
    </row>
    <row r="164" spans="1:13">
      <c r="A164" s="22" t="s">
        <v>367</v>
      </c>
      <c r="B164" s="43" t="s">
        <v>368</v>
      </c>
      <c r="C164" s="25">
        <v>4950532</v>
      </c>
      <c r="D164" s="25">
        <v>1.2</v>
      </c>
      <c r="E164" s="25">
        <v>0</v>
      </c>
      <c r="F164" s="25">
        <v>0</v>
      </c>
      <c r="G164" s="25">
        <v>0</v>
      </c>
      <c r="H164" s="54">
        <f t="shared" si="38"/>
        <v>0</v>
      </c>
      <c r="I164" s="54">
        <f t="shared" si="36"/>
        <v>0</v>
      </c>
      <c r="J164" s="25">
        <v>4148398</v>
      </c>
      <c r="K164" s="54">
        <f t="shared" si="37"/>
        <v>9.7214863805572694E-3</v>
      </c>
      <c r="L164" s="63">
        <f t="shared" si="35"/>
        <v>-4148398</v>
      </c>
      <c r="M164" s="64">
        <v>0</v>
      </c>
    </row>
    <row r="165" spans="1:13">
      <c r="A165" s="22" t="s">
        <v>369</v>
      </c>
      <c r="B165" s="43" t="s">
        <v>370</v>
      </c>
      <c r="C165" s="25">
        <v>6456960</v>
      </c>
      <c r="D165" s="25">
        <v>1.6</v>
      </c>
      <c r="E165" s="25">
        <v>0</v>
      </c>
      <c r="F165" s="25">
        <v>0</v>
      </c>
      <c r="G165" s="25">
        <v>0</v>
      </c>
      <c r="H165" s="54">
        <f t="shared" si="38"/>
        <v>0</v>
      </c>
      <c r="I165" s="54">
        <f t="shared" si="36"/>
        <v>0</v>
      </c>
      <c r="J165" s="25">
        <v>7391520</v>
      </c>
      <c r="K165" s="54">
        <f t="shared" si="37"/>
        <v>1.7321520503003007E-2</v>
      </c>
      <c r="L165" s="63">
        <f t="shared" si="35"/>
        <v>-7391520</v>
      </c>
      <c r="M165" s="64">
        <v>0</v>
      </c>
    </row>
    <row r="166" spans="1:13">
      <c r="A166" s="22"/>
      <c r="B166" s="42" t="s">
        <v>371</v>
      </c>
      <c r="C166" s="35">
        <v>238577694.80000001</v>
      </c>
      <c r="D166" s="35">
        <v>58.2</v>
      </c>
      <c r="E166" s="35">
        <v>0</v>
      </c>
      <c r="F166" s="35">
        <v>0</v>
      </c>
      <c r="G166" s="35">
        <v>0</v>
      </c>
      <c r="H166" s="35">
        <v>0</v>
      </c>
      <c r="I166" s="35">
        <v>0</v>
      </c>
      <c r="J166" s="35">
        <f>SUM(J167:J188)</f>
        <v>198861786.30000001</v>
      </c>
      <c r="K166" s="35">
        <f t="shared" si="37"/>
        <v>0.46601896614759247</v>
      </c>
      <c r="L166" s="35">
        <f t="shared" si="35"/>
        <v>-198861786.30000001</v>
      </c>
      <c r="M166" s="68">
        <v>0</v>
      </c>
    </row>
    <row r="167" spans="1:13">
      <c r="A167" s="22" t="s">
        <v>76</v>
      </c>
      <c r="B167" s="43" t="s">
        <v>77</v>
      </c>
      <c r="C167" s="25"/>
      <c r="D167" s="25"/>
      <c r="E167" s="25"/>
      <c r="F167" s="25"/>
      <c r="G167" s="25"/>
      <c r="H167" s="25"/>
      <c r="I167" s="25"/>
      <c r="J167" s="25"/>
      <c r="K167" s="25"/>
      <c r="L167" s="35"/>
      <c r="M167" s="64"/>
    </row>
    <row r="168" spans="1:13">
      <c r="A168" s="22" t="s">
        <v>372</v>
      </c>
      <c r="B168" s="43" t="s">
        <v>372</v>
      </c>
      <c r="C168" s="25">
        <v>1015200</v>
      </c>
      <c r="D168" s="25">
        <v>0.2</v>
      </c>
      <c r="E168" s="25">
        <v>0</v>
      </c>
      <c r="F168" s="25">
        <v>0</v>
      </c>
      <c r="G168" s="25">
        <v>0</v>
      </c>
      <c r="H168" s="54">
        <f t="shared" si="38"/>
        <v>0</v>
      </c>
      <c r="I168" s="54">
        <f t="shared" ref="I168:I188" si="39">G168-E168</f>
        <v>0</v>
      </c>
      <c r="J168" s="25">
        <v>0</v>
      </c>
      <c r="K168" s="54">
        <f t="shared" ref="K168:K183" si="40">100*J168/$J$189</f>
        <v>0</v>
      </c>
      <c r="L168" s="63">
        <f t="shared" si="35"/>
        <v>0</v>
      </c>
      <c r="M168" s="64">
        <v>0</v>
      </c>
    </row>
    <row r="169" spans="1:13">
      <c r="A169" s="22" t="s">
        <v>373</v>
      </c>
      <c r="B169" s="43" t="s">
        <v>373</v>
      </c>
      <c r="C169" s="25">
        <v>949789</v>
      </c>
      <c r="D169" s="25">
        <v>0.2</v>
      </c>
      <c r="E169" s="25">
        <v>0</v>
      </c>
      <c r="F169" s="25">
        <v>0</v>
      </c>
      <c r="G169" s="25">
        <v>0</v>
      </c>
      <c r="H169" s="54">
        <f t="shared" si="38"/>
        <v>0</v>
      </c>
      <c r="I169" s="54">
        <f t="shared" si="39"/>
        <v>0</v>
      </c>
      <c r="J169" s="25">
        <v>0</v>
      </c>
      <c r="K169" s="54">
        <f t="shared" si="40"/>
        <v>0</v>
      </c>
      <c r="L169" s="63">
        <f t="shared" si="35"/>
        <v>0</v>
      </c>
      <c r="M169" s="64">
        <v>0</v>
      </c>
    </row>
    <row r="170" spans="1:13">
      <c r="A170" s="69" t="s">
        <v>374</v>
      </c>
      <c r="B170" s="43" t="s">
        <v>375</v>
      </c>
      <c r="C170" s="25">
        <v>1549600</v>
      </c>
      <c r="D170" s="25">
        <v>0.4</v>
      </c>
      <c r="E170" s="25">
        <v>0</v>
      </c>
      <c r="F170" s="25">
        <v>0</v>
      </c>
      <c r="G170" s="25">
        <v>0</v>
      </c>
      <c r="H170" s="54">
        <f t="shared" si="38"/>
        <v>0</v>
      </c>
      <c r="I170" s="54">
        <f t="shared" si="39"/>
        <v>0</v>
      </c>
      <c r="J170" s="25">
        <v>0</v>
      </c>
      <c r="K170" s="54">
        <f t="shared" si="40"/>
        <v>0</v>
      </c>
      <c r="L170" s="63">
        <f t="shared" si="35"/>
        <v>0</v>
      </c>
      <c r="M170" s="64">
        <v>0</v>
      </c>
    </row>
    <row r="171" spans="1:13">
      <c r="A171" s="69" t="s">
        <v>376</v>
      </c>
      <c r="B171" s="43" t="s">
        <v>377</v>
      </c>
      <c r="C171" s="25">
        <v>420247</v>
      </c>
      <c r="D171" s="25">
        <v>0.1</v>
      </c>
      <c r="E171" s="25">
        <v>0</v>
      </c>
      <c r="F171" s="25">
        <v>0</v>
      </c>
      <c r="G171" s="25">
        <v>0</v>
      </c>
      <c r="H171" s="54">
        <f t="shared" si="38"/>
        <v>0</v>
      </c>
      <c r="I171" s="54">
        <f t="shared" si="39"/>
        <v>0</v>
      </c>
      <c r="J171" s="25">
        <v>50290664</v>
      </c>
      <c r="K171" s="54">
        <f t="shared" si="40"/>
        <v>0.11785272414681085</v>
      </c>
      <c r="L171" s="63">
        <f t="shared" si="35"/>
        <v>-50290664</v>
      </c>
      <c r="M171" s="64">
        <v>0</v>
      </c>
    </row>
    <row r="172" spans="1:13">
      <c r="A172" s="69" t="s">
        <v>378</v>
      </c>
      <c r="B172" s="43" t="s">
        <v>379</v>
      </c>
      <c r="C172" s="25">
        <v>10363712</v>
      </c>
      <c r="D172" s="25">
        <v>2.5</v>
      </c>
      <c r="E172" s="25">
        <v>0</v>
      </c>
      <c r="F172" s="25">
        <v>0</v>
      </c>
      <c r="G172" s="25">
        <v>0</v>
      </c>
      <c r="H172" s="54">
        <f t="shared" si="38"/>
        <v>0</v>
      </c>
      <c r="I172" s="54">
        <f t="shared" si="39"/>
        <v>0</v>
      </c>
      <c r="J172" s="25">
        <v>2293800</v>
      </c>
      <c r="K172" s="54">
        <f t="shared" si="40"/>
        <v>5.3753630822602526E-3</v>
      </c>
      <c r="L172" s="63">
        <f t="shared" si="35"/>
        <v>-2293800</v>
      </c>
      <c r="M172" s="64">
        <v>0</v>
      </c>
    </row>
    <row r="173" spans="1:13">
      <c r="A173" s="69" t="s">
        <v>380</v>
      </c>
      <c r="B173" s="43" t="s">
        <v>381</v>
      </c>
      <c r="C173" s="25">
        <v>10447831</v>
      </c>
      <c r="D173" s="25">
        <v>2.5</v>
      </c>
      <c r="E173" s="25">
        <v>0.2</v>
      </c>
      <c r="F173" s="25">
        <v>0.2</v>
      </c>
      <c r="G173" s="25">
        <v>0</v>
      </c>
      <c r="H173" s="54">
        <f t="shared" si="38"/>
        <v>0</v>
      </c>
      <c r="I173" s="54">
        <f t="shared" si="39"/>
        <v>-0.2</v>
      </c>
      <c r="J173" s="25">
        <v>4917569</v>
      </c>
      <c r="K173" s="54">
        <f t="shared" si="40"/>
        <v>1.1523985899846311E-2</v>
      </c>
      <c r="L173" s="63">
        <f t="shared" si="35"/>
        <v>-4917569</v>
      </c>
      <c r="M173" s="64">
        <v>0</v>
      </c>
    </row>
    <row r="174" spans="1:13">
      <c r="A174" s="69" t="s">
        <v>382</v>
      </c>
      <c r="B174" s="43" t="s">
        <v>383</v>
      </c>
      <c r="C174" s="25">
        <v>41115967</v>
      </c>
      <c r="D174" s="25">
        <v>10</v>
      </c>
      <c r="E174" s="25">
        <v>0.2</v>
      </c>
      <c r="F174" s="25">
        <v>0.2</v>
      </c>
      <c r="G174" s="25">
        <v>0</v>
      </c>
      <c r="H174" s="54">
        <f t="shared" si="38"/>
        <v>0</v>
      </c>
      <c r="I174" s="54">
        <f t="shared" si="39"/>
        <v>-0.2</v>
      </c>
      <c r="J174" s="25">
        <v>6728400</v>
      </c>
      <c r="K174" s="54">
        <f t="shared" si="40"/>
        <v>1.5767544233446631E-2</v>
      </c>
      <c r="L174" s="63">
        <f t="shared" si="35"/>
        <v>-6728400</v>
      </c>
      <c r="M174" s="64">
        <v>0</v>
      </c>
    </row>
    <row r="175" spans="1:13">
      <c r="A175" s="69" t="s">
        <v>384</v>
      </c>
      <c r="B175" s="43" t="s">
        <v>385</v>
      </c>
      <c r="C175" s="25">
        <v>0</v>
      </c>
      <c r="D175" s="25">
        <v>0</v>
      </c>
      <c r="E175" s="25">
        <v>0.2</v>
      </c>
      <c r="F175" s="25">
        <v>0.2</v>
      </c>
      <c r="G175" s="25">
        <v>0</v>
      </c>
      <c r="H175" s="54">
        <f t="shared" si="38"/>
        <v>0</v>
      </c>
      <c r="I175" s="54">
        <f t="shared" si="39"/>
        <v>-0.2</v>
      </c>
      <c r="J175" s="25">
        <v>3871555</v>
      </c>
      <c r="K175" s="54">
        <f t="shared" si="40"/>
        <v>9.0727237849594963E-3</v>
      </c>
      <c r="L175" s="63">
        <f t="shared" si="35"/>
        <v>-3871555</v>
      </c>
      <c r="M175" s="64">
        <v>0</v>
      </c>
    </row>
    <row r="176" spans="1:13">
      <c r="A176" s="69" t="s">
        <v>143</v>
      </c>
      <c r="B176" s="43" t="s">
        <v>144</v>
      </c>
      <c r="C176" s="25">
        <v>36673401</v>
      </c>
      <c r="D176" s="25">
        <v>8.9</v>
      </c>
      <c r="E176" s="25">
        <v>0.2</v>
      </c>
      <c r="F176" s="25">
        <v>0.2</v>
      </c>
      <c r="G176" s="25">
        <v>0</v>
      </c>
      <c r="H176" s="54">
        <f t="shared" si="38"/>
        <v>0</v>
      </c>
      <c r="I176" s="54">
        <f t="shared" si="39"/>
        <v>-0.2</v>
      </c>
      <c r="J176" s="25">
        <v>51611786</v>
      </c>
      <c r="K176" s="54">
        <f t="shared" si="40"/>
        <v>0.12094868300371285</v>
      </c>
      <c r="L176" s="63">
        <f t="shared" si="35"/>
        <v>-51611786</v>
      </c>
      <c r="M176" s="64">
        <v>0</v>
      </c>
    </row>
    <row r="177" spans="1:13">
      <c r="A177" s="69" t="s">
        <v>386</v>
      </c>
      <c r="B177" s="43" t="s">
        <v>387</v>
      </c>
      <c r="C177" s="25">
        <v>71904674</v>
      </c>
      <c r="D177" s="25">
        <v>17.5</v>
      </c>
      <c r="E177" s="25">
        <v>0.2</v>
      </c>
      <c r="F177" s="25">
        <v>0.2</v>
      </c>
      <c r="G177" s="25">
        <v>0</v>
      </c>
      <c r="H177" s="54">
        <f t="shared" si="38"/>
        <v>0</v>
      </c>
      <c r="I177" s="54">
        <f t="shared" si="39"/>
        <v>-0.2</v>
      </c>
      <c r="J177" s="25">
        <v>21608989</v>
      </c>
      <c r="K177" s="54">
        <f t="shared" si="40"/>
        <v>5.0639184634914937E-2</v>
      </c>
      <c r="L177" s="63">
        <f t="shared" si="35"/>
        <v>-21608989</v>
      </c>
      <c r="M177" s="64">
        <v>0</v>
      </c>
    </row>
    <row r="178" spans="1:13">
      <c r="A178" s="69" t="s">
        <v>388</v>
      </c>
      <c r="B178" s="43" t="s">
        <v>389</v>
      </c>
      <c r="C178" s="25">
        <v>13465953</v>
      </c>
      <c r="D178" s="25">
        <v>3.3</v>
      </c>
      <c r="E178" s="25">
        <v>0.2</v>
      </c>
      <c r="F178" s="25">
        <v>0.2</v>
      </c>
      <c r="G178" s="25">
        <v>0</v>
      </c>
      <c r="H178" s="54">
        <f t="shared" si="38"/>
        <v>0</v>
      </c>
      <c r="I178" s="54">
        <f t="shared" si="39"/>
        <v>-0.2</v>
      </c>
      <c r="J178" s="25">
        <v>1237793</v>
      </c>
      <c r="K178" s="54">
        <f t="shared" si="40"/>
        <v>2.900683056796654E-3</v>
      </c>
      <c r="L178" s="63">
        <f t="shared" si="35"/>
        <v>-1237793</v>
      </c>
      <c r="M178" s="64">
        <v>0</v>
      </c>
    </row>
    <row r="179" spans="1:13">
      <c r="A179" s="69" t="s">
        <v>390</v>
      </c>
      <c r="B179" s="43" t="s">
        <v>391</v>
      </c>
      <c r="C179" s="25">
        <v>15647007</v>
      </c>
      <c r="D179" s="25">
        <v>3.8</v>
      </c>
      <c r="E179" s="25">
        <v>0.2</v>
      </c>
      <c r="F179" s="25">
        <v>0.2</v>
      </c>
      <c r="G179" s="25">
        <v>0</v>
      </c>
      <c r="H179" s="54">
        <f t="shared" si="38"/>
        <v>0</v>
      </c>
      <c r="I179" s="54">
        <f t="shared" si="39"/>
        <v>-0.2</v>
      </c>
      <c r="J179" s="25">
        <v>12869906</v>
      </c>
      <c r="K179" s="54">
        <f t="shared" si="40"/>
        <v>3.0159742603783988E-2</v>
      </c>
      <c r="L179" s="63">
        <f t="shared" si="35"/>
        <v>-12869906</v>
      </c>
      <c r="M179" s="64">
        <v>0</v>
      </c>
    </row>
    <row r="180" spans="1:13">
      <c r="A180" s="69" t="s">
        <v>369</v>
      </c>
      <c r="B180" s="43" t="s">
        <v>370</v>
      </c>
      <c r="C180" s="25">
        <v>22438992.800000001</v>
      </c>
      <c r="D180" s="25">
        <v>5.5</v>
      </c>
      <c r="E180" s="25">
        <v>0.2</v>
      </c>
      <c r="F180" s="25">
        <v>0.2</v>
      </c>
      <c r="G180" s="25">
        <v>0</v>
      </c>
      <c r="H180" s="54">
        <f t="shared" si="38"/>
        <v>0</v>
      </c>
      <c r="I180" s="54">
        <f t="shared" si="39"/>
        <v>-0.2</v>
      </c>
      <c r="J180" s="25">
        <v>34056166.299999997</v>
      </c>
      <c r="K180" s="54">
        <f t="shared" si="40"/>
        <v>7.9808291504200768E-2</v>
      </c>
      <c r="L180" s="63">
        <f t="shared" si="35"/>
        <v>-34056166.299999997</v>
      </c>
      <c r="M180" s="64">
        <v>0</v>
      </c>
    </row>
    <row r="181" spans="1:13">
      <c r="A181" s="22" t="s">
        <v>392</v>
      </c>
      <c r="B181" s="43" t="s">
        <v>370</v>
      </c>
      <c r="C181" s="25">
        <v>7768257</v>
      </c>
      <c r="D181" s="25">
        <v>1.9</v>
      </c>
      <c r="E181" s="25">
        <v>0.2</v>
      </c>
      <c r="F181" s="25">
        <v>0.2</v>
      </c>
      <c r="G181" s="25">
        <v>0</v>
      </c>
      <c r="H181" s="54">
        <f t="shared" si="38"/>
        <v>0</v>
      </c>
      <c r="I181" s="54">
        <f t="shared" si="39"/>
        <v>-0.2</v>
      </c>
      <c r="J181" s="25">
        <v>1309604</v>
      </c>
      <c r="K181" s="54">
        <f t="shared" si="40"/>
        <v>3.0689672133491826E-3</v>
      </c>
      <c r="L181" s="63">
        <f t="shared" si="35"/>
        <v>-1309604</v>
      </c>
      <c r="M181" s="64">
        <v>0</v>
      </c>
    </row>
    <row r="182" spans="1:13">
      <c r="A182" s="22" t="s">
        <v>393</v>
      </c>
      <c r="B182" s="43" t="s">
        <v>394</v>
      </c>
      <c r="C182" s="25">
        <v>4817064</v>
      </c>
      <c r="D182" s="25">
        <v>1.2</v>
      </c>
      <c r="E182" s="25">
        <v>0.2</v>
      </c>
      <c r="F182" s="25">
        <v>0.2</v>
      </c>
      <c r="G182" s="25">
        <v>0</v>
      </c>
      <c r="H182" s="54">
        <f t="shared" si="38"/>
        <v>0</v>
      </c>
      <c r="I182" s="54">
        <f t="shared" si="39"/>
        <v>-0.2</v>
      </c>
      <c r="J182" s="25">
        <v>0</v>
      </c>
      <c r="K182" s="54">
        <f t="shared" si="40"/>
        <v>0</v>
      </c>
      <c r="L182" s="63">
        <f t="shared" si="35"/>
        <v>0</v>
      </c>
      <c r="M182" s="64">
        <v>0</v>
      </c>
    </row>
    <row r="183" spans="1:13">
      <c r="A183" s="22" t="s">
        <v>395</v>
      </c>
      <c r="B183" s="43" t="s">
        <v>362</v>
      </c>
      <c r="C183" s="25">
        <v>0</v>
      </c>
      <c r="D183" s="25">
        <v>0.2</v>
      </c>
      <c r="E183" s="25">
        <v>0.2</v>
      </c>
      <c r="F183" s="25">
        <v>0.2</v>
      </c>
      <c r="G183" s="25">
        <v>0</v>
      </c>
      <c r="H183" s="54">
        <f t="shared" si="38"/>
        <v>0</v>
      </c>
      <c r="I183" s="54">
        <f t="shared" si="39"/>
        <v>-0.2</v>
      </c>
      <c r="J183" s="25">
        <v>1936468</v>
      </c>
      <c r="K183" s="54">
        <f t="shared" si="40"/>
        <v>4.5379800319026711E-3</v>
      </c>
      <c r="L183" s="63">
        <f t="shared" si="35"/>
        <v>-1936468</v>
      </c>
      <c r="M183" s="64">
        <v>0</v>
      </c>
    </row>
    <row r="184" spans="1:13">
      <c r="A184" s="72" t="s">
        <v>396</v>
      </c>
      <c r="B184" s="43" t="s">
        <v>397</v>
      </c>
      <c r="C184" s="25">
        <v>29498975</v>
      </c>
      <c r="D184" s="25">
        <v>0.2</v>
      </c>
      <c r="E184" s="25">
        <v>0.2</v>
      </c>
      <c r="F184" s="25">
        <v>0.2</v>
      </c>
      <c r="G184" s="25">
        <v>0</v>
      </c>
      <c r="H184" s="54">
        <f t="shared" si="38"/>
        <v>0</v>
      </c>
      <c r="I184" s="54">
        <f t="shared" si="39"/>
        <v>-0.2</v>
      </c>
      <c r="J184" s="62">
        <v>1506071</v>
      </c>
      <c r="K184" s="54">
        <f>100*J184/$J$189</f>
        <v>3.5293741619420961E-3</v>
      </c>
      <c r="L184" s="63">
        <f t="shared" si="35"/>
        <v>-1506071</v>
      </c>
      <c r="M184" s="64">
        <v>0</v>
      </c>
    </row>
    <row r="185" spans="1:13">
      <c r="A185" s="72" t="s">
        <v>263</v>
      </c>
      <c r="B185" s="43" t="s">
        <v>264</v>
      </c>
      <c r="C185" s="25">
        <v>0</v>
      </c>
      <c r="D185" s="25">
        <v>0.2</v>
      </c>
      <c r="E185" s="25">
        <v>0.2</v>
      </c>
      <c r="F185" s="25">
        <v>0.2</v>
      </c>
      <c r="G185" s="25">
        <v>0</v>
      </c>
      <c r="H185" s="54">
        <f t="shared" si="38"/>
        <v>0</v>
      </c>
      <c r="I185" s="54">
        <f t="shared" si="39"/>
        <v>-0.2</v>
      </c>
      <c r="J185" s="62">
        <v>330995</v>
      </c>
      <c r="K185" s="54">
        <f>100*J185/$J$189</f>
        <v>7.7566409600345813E-4</v>
      </c>
      <c r="L185" s="63">
        <f t="shared" si="35"/>
        <v>-330995</v>
      </c>
      <c r="M185" s="64">
        <v>0</v>
      </c>
    </row>
    <row r="186" spans="1:13">
      <c r="A186" s="72" t="s">
        <v>398</v>
      </c>
      <c r="B186" s="91"/>
      <c r="C186" s="25">
        <v>0</v>
      </c>
      <c r="D186" s="25">
        <v>0.2</v>
      </c>
      <c r="E186" s="25">
        <v>0.2</v>
      </c>
      <c r="F186" s="25">
        <v>0.2</v>
      </c>
      <c r="G186" s="25">
        <v>0</v>
      </c>
      <c r="H186" s="54">
        <f t="shared" si="38"/>
        <v>0</v>
      </c>
      <c r="I186" s="54">
        <f t="shared" si="39"/>
        <v>-0.2</v>
      </c>
      <c r="J186" s="62">
        <v>470500</v>
      </c>
      <c r="K186" s="54">
        <f>100*J186/$J$189</f>
        <v>1.1025845017889305E-3</v>
      </c>
      <c r="L186" s="63">
        <f t="shared" si="35"/>
        <v>-470500</v>
      </c>
      <c r="M186" s="64">
        <v>0</v>
      </c>
    </row>
    <row r="187" spans="1:13">
      <c r="A187" s="72" t="s">
        <v>399</v>
      </c>
      <c r="B187" s="43" t="s">
        <v>400</v>
      </c>
      <c r="C187" s="25">
        <v>23000000</v>
      </c>
      <c r="D187" s="25">
        <v>0.2</v>
      </c>
      <c r="E187" s="25">
        <v>0.2</v>
      </c>
      <c r="F187" s="25">
        <v>0.2</v>
      </c>
      <c r="G187" s="25">
        <v>0</v>
      </c>
      <c r="H187" s="54">
        <f t="shared" si="38"/>
        <v>0</v>
      </c>
      <c r="I187" s="54">
        <f t="shared" si="39"/>
        <v>-0.2</v>
      </c>
      <c r="J187" s="62">
        <v>333600</v>
      </c>
      <c r="K187" s="54">
        <f>100*J187/$J$189</f>
        <v>7.81768734955977E-4</v>
      </c>
      <c r="L187" s="63">
        <f t="shared" si="35"/>
        <v>-333600</v>
      </c>
      <c r="M187" s="64">
        <v>0</v>
      </c>
    </row>
    <row r="188" spans="1:13">
      <c r="A188" s="22" t="s">
        <v>365</v>
      </c>
      <c r="B188" s="48" t="s">
        <v>366</v>
      </c>
      <c r="C188" s="25">
        <v>0</v>
      </c>
      <c r="D188" s="25">
        <v>0</v>
      </c>
      <c r="E188" s="25">
        <v>0</v>
      </c>
      <c r="F188" s="25">
        <v>0</v>
      </c>
      <c r="G188" s="25">
        <v>0</v>
      </c>
      <c r="H188" s="54">
        <f t="shared" si="38"/>
        <v>0</v>
      </c>
      <c r="I188" s="54">
        <f t="shared" si="39"/>
        <v>0</v>
      </c>
      <c r="J188" s="25">
        <v>3487920</v>
      </c>
      <c r="K188" s="54">
        <f>100*J188/$J$189</f>
        <v>8.1737014569174208E-3</v>
      </c>
      <c r="L188" s="63">
        <f t="shared" si="35"/>
        <v>-3487920</v>
      </c>
      <c r="M188" s="64">
        <v>0</v>
      </c>
    </row>
    <row r="189" spans="1:13" ht="15" thickBot="1">
      <c r="A189" s="22"/>
      <c r="B189" s="45" t="s">
        <v>73</v>
      </c>
      <c r="C189" s="46">
        <f>C36+C51+C156</f>
        <v>37726236601.889999</v>
      </c>
      <c r="D189" s="46"/>
      <c r="E189" s="46">
        <f>E36+E51+E156</f>
        <v>39456173000</v>
      </c>
      <c r="F189" s="46"/>
      <c r="G189" s="46">
        <f>G36+G51+G156</f>
        <v>42377500279</v>
      </c>
      <c r="H189" s="46"/>
      <c r="I189" s="46">
        <f>I36+I51+I156</f>
        <v>2911976000</v>
      </c>
      <c r="J189" s="46">
        <f>J36+J51+J156</f>
        <v>42672466304.090004</v>
      </c>
      <c r="K189" s="46"/>
      <c r="L189" s="46">
        <f>L36+L51+L156</f>
        <v>-294966025.09000194</v>
      </c>
      <c r="M189" s="47"/>
    </row>
    <row r="190" spans="1:13" ht="15" thickTop="1">
      <c r="A190" s="99"/>
      <c r="B190" s="99"/>
      <c r="C190" s="99"/>
      <c r="D190" s="99"/>
      <c r="E190" s="99"/>
      <c r="F190" s="99"/>
      <c r="G190" s="99"/>
      <c r="H190" s="99"/>
      <c r="I190" s="99"/>
      <c r="J190" s="99"/>
      <c r="K190" s="99"/>
      <c r="L190" s="99"/>
      <c r="M190" s="99"/>
    </row>
  </sheetData>
  <mergeCells count="20">
    <mergeCell ref="A190:M190"/>
    <mergeCell ref="B8:D8"/>
    <mergeCell ref="E8:F8"/>
    <mergeCell ref="G8:M8"/>
    <mergeCell ref="A9:B12"/>
    <mergeCell ref="C9:M9"/>
    <mergeCell ref="J10:K10"/>
    <mergeCell ref="A13:B13"/>
    <mergeCell ref="E10:F10"/>
    <mergeCell ref="G10:H10"/>
    <mergeCell ref="A34:B34"/>
    <mergeCell ref="L10:L11"/>
    <mergeCell ref="M10:M11"/>
    <mergeCell ref="A2:M2"/>
    <mergeCell ref="A3:M3"/>
    <mergeCell ref="A4:M4"/>
    <mergeCell ref="A6:A7"/>
    <mergeCell ref="B6:D7"/>
    <mergeCell ref="E6:F7"/>
    <mergeCell ref="G6:M7"/>
  </mergeCells>
  <pageMargins left="0.7" right="0.7" top="0.75" bottom="0.75" header="0.3" footer="0.3"/>
  <pageSetup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99"/>
  <sheetViews>
    <sheetView zoomScale="90" zoomScaleNormal="90" workbookViewId="0">
      <selection activeCell="P18" sqref="P18"/>
    </sheetView>
  </sheetViews>
  <sheetFormatPr defaultColWidth="9.125" defaultRowHeight="14.25"/>
  <cols>
    <col min="1" max="1" width="3.25" style="2" customWidth="1"/>
    <col min="2" max="2" width="15" style="2" customWidth="1"/>
    <col min="3" max="3" width="44.25" style="2" customWidth="1"/>
    <col min="4" max="4" width="16.25" style="2" customWidth="1"/>
    <col min="5" max="5" width="13.25" style="2" customWidth="1"/>
    <col min="6" max="6" width="16.25" style="2" customWidth="1"/>
    <col min="7" max="7" width="11.125" style="2" customWidth="1"/>
    <col min="8" max="8" width="13.375" style="2" bestFit="1" customWidth="1"/>
    <col min="9" max="9" width="10.25" style="2" customWidth="1"/>
    <col min="10" max="10" width="15.875" style="2" customWidth="1"/>
    <col min="11" max="11" width="16.25" style="2" customWidth="1"/>
    <col min="12" max="12" width="11.125" style="2" customWidth="1"/>
    <col min="13" max="13" width="15" style="2" customWidth="1"/>
    <col min="14" max="14" width="11.75" style="2" customWidth="1"/>
    <col min="15" max="16384" width="9.125" style="2"/>
  </cols>
  <sheetData>
    <row r="1" spans="1:14">
      <c r="A1" s="1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">
      <c r="A2" s="1"/>
      <c r="B2" s="92" t="s">
        <v>56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spans="1:14">
      <c r="A3" s="1"/>
      <c r="B3" s="93" t="s">
        <v>0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</row>
    <row r="4" spans="1:14">
      <c r="A4" s="1"/>
      <c r="B4" s="94" t="s">
        <v>1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</row>
    <row r="5" spans="1:14" ht="15" thickBot="1">
      <c r="A5" s="11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15.75" thickTop="1" thickBot="1">
      <c r="A6" s="112"/>
      <c r="B6" s="95" t="s">
        <v>57</v>
      </c>
      <c r="C6" s="96" t="s">
        <v>58</v>
      </c>
      <c r="D6" s="96"/>
      <c r="E6" s="96"/>
      <c r="F6" s="97" t="s">
        <v>2</v>
      </c>
      <c r="G6" s="97"/>
      <c r="H6" s="98" t="s">
        <v>3</v>
      </c>
      <c r="I6" s="98"/>
      <c r="J6" s="98"/>
      <c r="K6" s="98"/>
      <c r="L6" s="98"/>
      <c r="M6" s="98"/>
      <c r="N6" s="98"/>
    </row>
    <row r="7" spans="1:14" ht="15" thickTop="1">
      <c r="A7" s="1"/>
      <c r="B7" s="95"/>
      <c r="C7" s="96"/>
      <c r="D7" s="96"/>
      <c r="E7" s="96"/>
      <c r="F7" s="97"/>
      <c r="G7" s="97"/>
      <c r="H7" s="98"/>
      <c r="I7" s="98"/>
      <c r="J7" s="98"/>
      <c r="K7" s="98"/>
      <c r="L7" s="98"/>
      <c r="M7" s="98"/>
      <c r="N7" s="98"/>
    </row>
    <row r="8" spans="1:14">
      <c r="A8" s="1"/>
      <c r="B8" s="4" t="s">
        <v>59</v>
      </c>
      <c r="C8" s="100" t="s">
        <v>33</v>
      </c>
      <c r="D8" s="100"/>
      <c r="E8" s="100"/>
      <c r="F8" s="101" t="s">
        <v>60</v>
      </c>
      <c r="G8" s="101"/>
      <c r="H8" s="102" t="s">
        <v>32</v>
      </c>
      <c r="I8" s="102"/>
      <c r="J8" s="102"/>
      <c r="K8" s="102"/>
      <c r="L8" s="102"/>
      <c r="M8" s="102"/>
      <c r="N8" s="102"/>
    </row>
    <row r="9" spans="1:14" ht="15" thickBot="1">
      <c r="A9" s="1"/>
      <c r="B9" s="103" t="s">
        <v>4</v>
      </c>
      <c r="C9" s="103"/>
      <c r="D9" s="104" t="s">
        <v>61</v>
      </c>
      <c r="E9" s="104"/>
      <c r="F9" s="104"/>
      <c r="G9" s="104"/>
      <c r="H9" s="104"/>
      <c r="I9" s="104"/>
      <c r="J9" s="104"/>
      <c r="K9" s="104"/>
      <c r="L9" s="104"/>
      <c r="M9" s="104"/>
      <c r="N9" s="104"/>
    </row>
    <row r="10" spans="1:14" ht="15.75" thickTop="1" thickBot="1">
      <c r="A10" s="1"/>
      <c r="B10" s="103"/>
      <c r="C10" s="103"/>
      <c r="D10" s="5" t="s">
        <v>62</v>
      </c>
      <c r="E10" s="6">
        <v>2024</v>
      </c>
      <c r="F10" s="105" t="s">
        <v>5</v>
      </c>
      <c r="G10" s="105"/>
      <c r="H10" s="105" t="s">
        <v>5</v>
      </c>
      <c r="I10" s="105"/>
      <c r="J10" s="7" t="s">
        <v>5</v>
      </c>
      <c r="K10" s="105" t="s">
        <v>5</v>
      </c>
      <c r="L10" s="105"/>
      <c r="M10" s="108" t="s">
        <v>63</v>
      </c>
      <c r="N10" s="109" t="s">
        <v>6</v>
      </c>
    </row>
    <row r="11" spans="1:14" ht="28.5" thickTop="1" thickBot="1">
      <c r="A11" s="1"/>
      <c r="B11" s="103"/>
      <c r="C11" s="103"/>
      <c r="D11" s="8" t="s">
        <v>64</v>
      </c>
      <c r="E11" s="9" t="s">
        <v>7</v>
      </c>
      <c r="F11" s="10" t="s">
        <v>8</v>
      </c>
      <c r="G11" s="11" t="s">
        <v>7</v>
      </c>
      <c r="H11" s="10" t="s">
        <v>9</v>
      </c>
      <c r="I11" s="11" t="s">
        <v>7</v>
      </c>
      <c r="J11" s="12" t="s">
        <v>65</v>
      </c>
      <c r="K11" s="10" t="s">
        <v>10</v>
      </c>
      <c r="L11" s="11" t="s">
        <v>7</v>
      </c>
      <c r="M11" s="108"/>
      <c r="N11" s="109"/>
    </row>
    <row r="12" spans="1:14" ht="15.75" thickTop="1" thickBot="1">
      <c r="A12" s="1"/>
      <c r="B12" s="103"/>
      <c r="C12" s="103"/>
      <c r="D12" s="13" t="s">
        <v>11</v>
      </c>
      <c r="E12" s="13" t="s">
        <v>12</v>
      </c>
      <c r="F12" s="13" t="s">
        <v>13</v>
      </c>
      <c r="G12" s="13" t="s">
        <v>14</v>
      </c>
      <c r="H12" s="13" t="s">
        <v>15</v>
      </c>
      <c r="I12" s="13" t="s">
        <v>16</v>
      </c>
      <c r="J12" s="13" t="s">
        <v>17</v>
      </c>
      <c r="K12" s="13" t="s">
        <v>18</v>
      </c>
      <c r="L12" s="13" t="s">
        <v>19</v>
      </c>
      <c r="M12" s="13" t="s">
        <v>20</v>
      </c>
      <c r="N12" s="14" t="s">
        <v>21</v>
      </c>
    </row>
    <row r="13" spans="1:14" ht="15" thickTop="1">
      <c r="A13" s="1"/>
      <c r="B13" s="106" t="s">
        <v>36</v>
      </c>
      <c r="C13" s="106"/>
      <c r="D13" s="15"/>
      <c r="E13" s="16"/>
      <c r="F13" s="15"/>
      <c r="G13" s="16"/>
      <c r="H13" s="15"/>
      <c r="I13" s="16"/>
      <c r="J13" s="17"/>
      <c r="K13" s="15"/>
      <c r="L13" s="16"/>
      <c r="M13" s="15"/>
      <c r="N13" s="18"/>
    </row>
    <row r="14" spans="1:14">
      <c r="A14" s="1"/>
      <c r="B14" s="19" t="s">
        <v>22</v>
      </c>
      <c r="C14" s="20" t="s">
        <v>23</v>
      </c>
      <c r="D14" s="15"/>
      <c r="E14" s="16"/>
      <c r="F14" s="15"/>
      <c r="G14" s="16"/>
      <c r="H14" s="15"/>
      <c r="I14" s="16"/>
      <c r="J14" s="21"/>
      <c r="K14" s="15"/>
      <c r="L14" s="16"/>
      <c r="M14" s="15"/>
      <c r="N14" s="18"/>
    </row>
    <row r="15" spans="1:14" s="50" customFormat="1">
      <c r="A15" s="49"/>
      <c r="B15" s="51" t="s">
        <v>38</v>
      </c>
      <c r="C15" s="52" t="s">
        <v>39</v>
      </c>
      <c r="D15" s="54">
        <v>2589462044.5500002</v>
      </c>
      <c r="E15" s="82">
        <f>D15/D$30</f>
        <v>0.6268890236271023</v>
      </c>
      <c r="F15" s="54">
        <v>3002754000</v>
      </c>
      <c r="G15" s="82">
        <f>F15/F$30</f>
        <v>0.59824313692363074</v>
      </c>
      <c r="H15" s="54">
        <v>2839304000</v>
      </c>
      <c r="I15" s="82">
        <f>H15/H$30</f>
        <v>0.62790191094831782</v>
      </c>
      <c r="J15" s="54">
        <f>H15-F15</f>
        <v>-163450000</v>
      </c>
      <c r="K15" s="54">
        <v>2830157791</v>
      </c>
      <c r="L15" s="82">
        <f>K15/K$30</f>
        <v>0.63831948606754851</v>
      </c>
      <c r="M15" s="54">
        <f>H15-K15</f>
        <v>9146209</v>
      </c>
      <c r="N15" s="55">
        <f>100*K15/H15</f>
        <v>99.677871443142408</v>
      </c>
    </row>
    <row r="16" spans="1:14" s="50" customFormat="1">
      <c r="A16" s="49"/>
      <c r="B16" s="51" t="s">
        <v>40</v>
      </c>
      <c r="C16" s="52" t="s">
        <v>41</v>
      </c>
      <c r="D16" s="54">
        <v>429304684</v>
      </c>
      <c r="E16" s="82">
        <f t="shared" ref="E16:E30" si="0">D16/D$30</f>
        <v>0.10393139175672715</v>
      </c>
      <c r="F16" s="54">
        <v>504484000</v>
      </c>
      <c r="G16" s="82">
        <f t="shared" ref="G16:G30" si="1">F16/F$30</f>
        <v>0.10050909621227079</v>
      </c>
      <c r="H16" s="54">
        <v>476384000</v>
      </c>
      <c r="I16" s="82">
        <f t="shared" ref="I16:I30" si="2">H16/H$30</f>
        <v>0.10535061548365496</v>
      </c>
      <c r="J16" s="54">
        <f t="shared" ref="J16:J30" si="3">H16-F16</f>
        <v>-28100000</v>
      </c>
      <c r="K16" s="54">
        <v>468266745</v>
      </c>
      <c r="L16" s="82">
        <f t="shared" ref="L16:L30" si="4">K16/K$30</f>
        <v>0.10561382441694529</v>
      </c>
      <c r="M16" s="54">
        <f t="shared" ref="M16:M21" si="5">H16-K16</f>
        <v>8117255</v>
      </c>
      <c r="N16" s="55">
        <f t="shared" ref="N16:N21" si="6">100*K16/H16</f>
        <v>98.296068927587825</v>
      </c>
    </row>
    <row r="17" spans="1:14" s="50" customFormat="1">
      <c r="A17" s="49"/>
      <c r="B17" s="51" t="s">
        <v>42</v>
      </c>
      <c r="C17" s="52" t="s">
        <v>43</v>
      </c>
      <c r="D17" s="54">
        <v>545824641.69000006</v>
      </c>
      <c r="E17" s="82">
        <f t="shared" si="0"/>
        <v>0.13213998537681601</v>
      </c>
      <c r="F17" s="54">
        <v>699679000</v>
      </c>
      <c r="G17" s="82">
        <f t="shared" si="1"/>
        <v>0.13939808582374349</v>
      </c>
      <c r="H17" s="54">
        <v>613449000</v>
      </c>
      <c r="I17" s="82">
        <f t="shared" si="2"/>
        <v>0.13566204935059248</v>
      </c>
      <c r="J17" s="54">
        <f t="shared" si="3"/>
        <v>-86230000</v>
      </c>
      <c r="K17" s="54">
        <v>586726865.92000008</v>
      </c>
      <c r="L17" s="82">
        <f t="shared" si="4"/>
        <v>0.13233155858202036</v>
      </c>
      <c r="M17" s="54">
        <f t="shared" si="5"/>
        <v>26722134.079999924</v>
      </c>
      <c r="N17" s="55">
        <f t="shared" si="6"/>
        <v>95.643951806914686</v>
      </c>
    </row>
    <row r="18" spans="1:14" s="50" customFormat="1">
      <c r="A18" s="49"/>
      <c r="B18" s="51" t="s">
        <v>44</v>
      </c>
      <c r="C18" s="52" t="s">
        <v>45</v>
      </c>
      <c r="D18" s="54">
        <v>0</v>
      </c>
      <c r="E18" s="82">
        <f t="shared" si="0"/>
        <v>0</v>
      </c>
      <c r="F18" s="54">
        <v>0</v>
      </c>
      <c r="G18" s="82">
        <f t="shared" si="1"/>
        <v>0</v>
      </c>
      <c r="H18" s="54">
        <v>0</v>
      </c>
      <c r="I18" s="82">
        <f t="shared" si="2"/>
        <v>0</v>
      </c>
      <c r="J18" s="54">
        <f t="shared" si="3"/>
        <v>0</v>
      </c>
      <c r="K18" s="54">
        <v>0</v>
      </c>
      <c r="L18" s="82">
        <f t="shared" si="4"/>
        <v>0</v>
      </c>
      <c r="M18" s="54">
        <f t="shared" si="5"/>
        <v>0</v>
      </c>
      <c r="N18" s="55">
        <v>0</v>
      </c>
    </row>
    <row r="19" spans="1:14" s="50" customFormat="1">
      <c r="A19" s="49"/>
      <c r="B19" s="51" t="s">
        <v>46</v>
      </c>
      <c r="C19" s="52" t="s">
        <v>47</v>
      </c>
      <c r="D19" s="54">
        <v>0</v>
      </c>
      <c r="E19" s="82">
        <f t="shared" si="0"/>
        <v>0</v>
      </c>
      <c r="F19" s="54">
        <v>0</v>
      </c>
      <c r="G19" s="82">
        <f t="shared" si="1"/>
        <v>0</v>
      </c>
      <c r="H19" s="54">
        <v>0</v>
      </c>
      <c r="I19" s="82">
        <f t="shared" si="2"/>
        <v>0</v>
      </c>
      <c r="J19" s="54">
        <f t="shared" si="3"/>
        <v>0</v>
      </c>
      <c r="K19" s="54">
        <v>0</v>
      </c>
      <c r="L19" s="82">
        <f t="shared" si="4"/>
        <v>0</v>
      </c>
      <c r="M19" s="54">
        <f t="shared" si="5"/>
        <v>0</v>
      </c>
      <c r="N19" s="55">
        <v>0</v>
      </c>
    </row>
    <row r="20" spans="1:14" s="50" customFormat="1">
      <c r="A20" s="49"/>
      <c r="B20" s="51" t="s">
        <v>48</v>
      </c>
      <c r="C20" s="52" t="s">
        <v>49</v>
      </c>
      <c r="D20" s="54">
        <v>312566164.13</v>
      </c>
      <c r="E20" s="82">
        <f t="shared" si="0"/>
        <v>7.5669885898781639E-2</v>
      </c>
      <c r="F20" s="54">
        <v>430370000</v>
      </c>
      <c r="G20" s="82">
        <f t="shared" si="1"/>
        <v>8.5743253972127911E-2</v>
      </c>
      <c r="H20" s="54">
        <v>300903000</v>
      </c>
      <c r="I20" s="82">
        <f t="shared" si="2"/>
        <v>6.6543620799351416E-2</v>
      </c>
      <c r="J20" s="54">
        <f t="shared" si="3"/>
        <v>-129467000</v>
      </c>
      <c r="K20" s="54">
        <v>300902643.93000001</v>
      </c>
      <c r="L20" s="82">
        <f t="shared" si="4"/>
        <v>6.786618811168757E-2</v>
      </c>
      <c r="M20" s="54">
        <f t="shared" si="5"/>
        <v>356.06999999284744</v>
      </c>
      <c r="N20" s="55">
        <f t="shared" si="6"/>
        <v>99.999881666184777</v>
      </c>
    </row>
    <row r="21" spans="1:14" s="50" customFormat="1">
      <c r="A21" s="49"/>
      <c r="B21" s="51" t="s">
        <v>50</v>
      </c>
      <c r="C21" s="52" t="s">
        <v>51</v>
      </c>
      <c r="D21" s="54">
        <v>10889635</v>
      </c>
      <c r="E21" s="82">
        <f t="shared" si="0"/>
        <v>2.6362976306887149E-3</v>
      </c>
      <c r="F21" s="54">
        <v>0</v>
      </c>
      <c r="G21" s="82">
        <f t="shared" si="1"/>
        <v>0</v>
      </c>
      <c r="H21" s="54">
        <v>7543000</v>
      </c>
      <c r="I21" s="82">
        <f t="shared" si="2"/>
        <v>1.6681074355839184E-3</v>
      </c>
      <c r="J21" s="54">
        <f t="shared" si="3"/>
        <v>7543000</v>
      </c>
      <c r="K21" s="54">
        <v>6552127</v>
      </c>
      <c r="L21" s="82">
        <f t="shared" si="4"/>
        <v>1.4777799148122863E-3</v>
      </c>
      <c r="M21" s="54">
        <f t="shared" si="5"/>
        <v>990873</v>
      </c>
      <c r="N21" s="55">
        <f t="shared" si="6"/>
        <v>86.863674930399043</v>
      </c>
    </row>
    <row r="22" spans="1:14">
      <c r="A22" s="1"/>
      <c r="B22" s="27"/>
      <c r="C22" s="28" t="s">
        <v>66</v>
      </c>
      <c r="D22" s="30">
        <v>3888047169.3699999</v>
      </c>
      <c r="E22" s="83">
        <f t="shared" si="0"/>
        <v>0.94126658429011578</v>
      </c>
      <c r="F22" s="30">
        <v>4637287000</v>
      </c>
      <c r="G22" s="83">
        <f t="shared" si="1"/>
        <v>0.92389357293177299</v>
      </c>
      <c r="H22" s="30">
        <f t="shared" ref="H22:M22" si="7">SUM(H15:H21)</f>
        <v>4237583000</v>
      </c>
      <c r="I22" s="83">
        <f t="shared" si="2"/>
        <v>0.93712630401750063</v>
      </c>
      <c r="J22" s="30">
        <f t="shared" si="7"/>
        <v>-399704000</v>
      </c>
      <c r="K22" s="30">
        <f t="shared" si="7"/>
        <v>4192606172.8499999</v>
      </c>
      <c r="L22" s="83">
        <f t="shared" si="4"/>
        <v>0.94560883709301391</v>
      </c>
      <c r="M22" s="30">
        <f t="shared" si="7"/>
        <v>44976827.149999917</v>
      </c>
      <c r="N22" s="74">
        <f t="shared" ref="N22:N30" si="8">100*K22/H22</f>
        <v>98.938620738520044</v>
      </c>
    </row>
    <row r="23" spans="1:14">
      <c r="A23" s="1"/>
      <c r="B23" s="22" t="s">
        <v>52</v>
      </c>
      <c r="C23" s="23" t="s">
        <v>53</v>
      </c>
      <c r="D23" s="25">
        <v>1085036</v>
      </c>
      <c r="E23" s="82">
        <f t="shared" si="0"/>
        <v>2.626789452550026E-4</v>
      </c>
      <c r="F23" s="25">
        <v>0</v>
      </c>
      <c r="G23" s="82">
        <f t="shared" si="1"/>
        <v>0</v>
      </c>
      <c r="H23" s="25">
        <v>0</v>
      </c>
      <c r="I23" s="82">
        <f t="shared" si="2"/>
        <v>0</v>
      </c>
      <c r="J23" s="54">
        <f t="shared" si="3"/>
        <v>0</v>
      </c>
      <c r="K23" s="25">
        <v>0</v>
      </c>
      <c r="L23" s="85">
        <f t="shared" si="4"/>
        <v>0</v>
      </c>
      <c r="M23" s="54">
        <f>H23-K23</f>
        <v>0</v>
      </c>
      <c r="N23" s="55">
        <v>0</v>
      </c>
    </row>
    <row r="24" spans="1:14">
      <c r="A24" s="1"/>
      <c r="B24" s="22" t="s">
        <v>54</v>
      </c>
      <c r="C24" s="23" t="s">
        <v>55</v>
      </c>
      <c r="D24" s="25">
        <v>241522419.22</v>
      </c>
      <c r="E24" s="82">
        <f t="shared" si="0"/>
        <v>5.8470736764629161E-2</v>
      </c>
      <c r="F24" s="25">
        <v>382000000</v>
      </c>
      <c r="G24" s="82">
        <f t="shared" si="1"/>
        <v>7.6106427068227026E-2</v>
      </c>
      <c r="H24" s="25">
        <v>284308000</v>
      </c>
      <c r="I24" s="82">
        <f t="shared" si="2"/>
        <v>6.2873695982499353E-2</v>
      </c>
      <c r="J24" s="54">
        <f t="shared" si="3"/>
        <v>-97692000</v>
      </c>
      <c r="K24" s="25">
        <v>241157565.80000001</v>
      </c>
      <c r="L24" s="85">
        <f t="shared" si="4"/>
        <v>5.4391162906986132E-2</v>
      </c>
      <c r="M24" s="54">
        <f>H24-K24</f>
        <v>43150434.199999988</v>
      </c>
      <c r="N24" s="55">
        <f t="shared" si="8"/>
        <v>84.822645089128685</v>
      </c>
    </row>
    <row r="25" spans="1:14">
      <c r="A25" s="1"/>
      <c r="B25" s="27"/>
      <c r="C25" s="28" t="s">
        <v>67</v>
      </c>
      <c r="D25" s="30">
        <v>242607455.22</v>
      </c>
      <c r="E25" s="83">
        <f t="shared" si="0"/>
        <v>5.8733415709884169E-2</v>
      </c>
      <c r="F25" s="30">
        <v>382000000</v>
      </c>
      <c r="G25" s="83">
        <f t="shared" si="1"/>
        <v>7.6106427068227026E-2</v>
      </c>
      <c r="H25" s="30">
        <f>H23+H24</f>
        <v>284308000</v>
      </c>
      <c r="I25" s="83">
        <f t="shared" si="2"/>
        <v>6.2873695982499353E-2</v>
      </c>
      <c r="J25" s="30">
        <f t="shared" si="3"/>
        <v>-97692000</v>
      </c>
      <c r="K25" s="30">
        <f>K23+K24</f>
        <v>241157565.80000001</v>
      </c>
      <c r="L25" s="83">
        <f t="shared" si="4"/>
        <v>5.4391162906986132E-2</v>
      </c>
      <c r="M25" s="30">
        <f t="shared" ref="M25:M30" si="9">H25-K25</f>
        <v>43150434.199999988</v>
      </c>
      <c r="N25" s="74">
        <f t="shared" si="8"/>
        <v>84.822645089128685</v>
      </c>
    </row>
    <row r="26" spans="1:14">
      <c r="A26" s="1"/>
      <c r="B26" s="22" t="s">
        <v>52</v>
      </c>
      <c r="C26" s="23" t="s">
        <v>53</v>
      </c>
      <c r="D26" s="25">
        <v>0</v>
      </c>
      <c r="E26" s="82">
        <f t="shared" si="0"/>
        <v>0</v>
      </c>
      <c r="F26" s="25">
        <v>0</v>
      </c>
      <c r="G26" s="82">
        <f t="shared" si="1"/>
        <v>0</v>
      </c>
      <c r="H26" s="25">
        <v>0</v>
      </c>
      <c r="I26" s="82">
        <f t="shared" si="2"/>
        <v>0</v>
      </c>
      <c r="J26" s="54">
        <f t="shared" si="3"/>
        <v>0</v>
      </c>
      <c r="K26" s="25">
        <v>0</v>
      </c>
      <c r="L26" s="85">
        <f t="shared" si="4"/>
        <v>0</v>
      </c>
      <c r="M26" s="54">
        <f t="shared" si="9"/>
        <v>0</v>
      </c>
      <c r="N26" s="55">
        <v>0</v>
      </c>
    </row>
    <row r="27" spans="1:14">
      <c r="A27" s="1"/>
      <c r="B27" s="22" t="s">
        <v>54</v>
      </c>
      <c r="C27" s="23" t="s">
        <v>55</v>
      </c>
      <c r="D27" s="25">
        <v>0</v>
      </c>
      <c r="E27" s="82">
        <f t="shared" si="0"/>
        <v>0</v>
      </c>
      <c r="F27" s="25">
        <v>0</v>
      </c>
      <c r="G27" s="82">
        <f t="shared" si="1"/>
        <v>0</v>
      </c>
      <c r="H27" s="25">
        <v>0</v>
      </c>
      <c r="I27" s="82">
        <f t="shared" si="2"/>
        <v>0</v>
      </c>
      <c r="J27" s="54">
        <f t="shared" si="3"/>
        <v>0</v>
      </c>
      <c r="K27" s="25">
        <v>0</v>
      </c>
      <c r="L27" s="85">
        <f t="shared" si="4"/>
        <v>0</v>
      </c>
      <c r="M27" s="54">
        <f t="shared" si="9"/>
        <v>0</v>
      </c>
      <c r="N27" s="55">
        <v>0</v>
      </c>
    </row>
    <row r="28" spans="1:14">
      <c r="A28" s="1"/>
      <c r="B28" s="27"/>
      <c r="C28" s="28" t="s">
        <v>68</v>
      </c>
      <c r="D28" s="30">
        <v>0</v>
      </c>
      <c r="E28" s="83">
        <f t="shared" si="0"/>
        <v>0</v>
      </c>
      <c r="F28" s="30">
        <v>0</v>
      </c>
      <c r="G28" s="83">
        <f t="shared" si="1"/>
        <v>0</v>
      </c>
      <c r="H28" s="30">
        <v>0</v>
      </c>
      <c r="I28" s="83">
        <f t="shared" si="2"/>
        <v>0</v>
      </c>
      <c r="J28" s="30">
        <f t="shared" si="3"/>
        <v>0</v>
      </c>
      <c r="K28" s="30">
        <v>0</v>
      </c>
      <c r="L28" s="83">
        <f t="shared" si="4"/>
        <v>0</v>
      </c>
      <c r="M28" s="30">
        <f t="shared" si="9"/>
        <v>0</v>
      </c>
      <c r="N28" s="74">
        <v>0</v>
      </c>
    </row>
    <row r="29" spans="1:14">
      <c r="A29" s="1"/>
      <c r="B29" s="32"/>
      <c r="C29" s="33" t="s">
        <v>69</v>
      </c>
      <c r="D29" s="35">
        <v>242607455.22</v>
      </c>
      <c r="E29" s="84">
        <f t="shared" si="0"/>
        <v>5.8733415709884169E-2</v>
      </c>
      <c r="F29" s="35">
        <v>382000000</v>
      </c>
      <c r="G29" s="84">
        <f t="shared" si="1"/>
        <v>7.6106427068227026E-2</v>
      </c>
      <c r="H29" s="35">
        <f t="shared" ref="H29:M29" si="10">H25+H28</f>
        <v>284308000</v>
      </c>
      <c r="I29" s="84">
        <f t="shared" si="2"/>
        <v>6.2873695982499353E-2</v>
      </c>
      <c r="J29" s="35">
        <f t="shared" si="10"/>
        <v>-97692000</v>
      </c>
      <c r="K29" s="35">
        <f t="shared" si="10"/>
        <v>241157565.80000001</v>
      </c>
      <c r="L29" s="84">
        <f t="shared" si="4"/>
        <v>5.4391162906986132E-2</v>
      </c>
      <c r="M29" s="35">
        <f t="shared" si="10"/>
        <v>43150434.199999988</v>
      </c>
      <c r="N29" s="36">
        <f t="shared" si="8"/>
        <v>84.822645089128685</v>
      </c>
    </row>
    <row r="30" spans="1:14">
      <c r="A30" s="1"/>
      <c r="B30" s="32"/>
      <c r="C30" s="33" t="s">
        <v>70</v>
      </c>
      <c r="D30" s="35">
        <v>4130654624.5900002</v>
      </c>
      <c r="E30" s="84">
        <f t="shared" si="0"/>
        <v>1</v>
      </c>
      <c r="F30" s="35">
        <v>5019287000</v>
      </c>
      <c r="G30" s="84">
        <f t="shared" si="1"/>
        <v>1</v>
      </c>
      <c r="H30" s="35">
        <f>H22+H29</f>
        <v>4521891000</v>
      </c>
      <c r="I30" s="84">
        <f t="shared" si="2"/>
        <v>1</v>
      </c>
      <c r="J30" s="35">
        <f t="shared" si="3"/>
        <v>-497396000</v>
      </c>
      <c r="K30" s="35">
        <f>K22+K29</f>
        <v>4433763738.6499996</v>
      </c>
      <c r="L30" s="84">
        <f t="shared" si="4"/>
        <v>1</v>
      </c>
      <c r="M30" s="35">
        <f t="shared" si="9"/>
        <v>88127261.350000381</v>
      </c>
      <c r="N30" s="36">
        <f t="shared" si="8"/>
        <v>98.051097177043843</v>
      </c>
    </row>
    <row r="31" spans="1:14">
      <c r="A31" s="1"/>
      <c r="B31" s="57"/>
      <c r="C31" s="58" t="s">
        <v>71</v>
      </c>
      <c r="D31" s="60">
        <v>9506479.0999999996</v>
      </c>
      <c r="E31" s="60"/>
      <c r="F31" s="60"/>
      <c r="G31" s="60"/>
      <c r="H31" s="60"/>
      <c r="I31" s="60"/>
      <c r="J31" s="60"/>
      <c r="K31" s="60">
        <v>5079031.5999999996</v>
      </c>
      <c r="L31" s="60"/>
      <c r="M31" s="60"/>
      <c r="N31" s="55"/>
    </row>
    <row r="32" spans="1:14">
      <c r="A32" s="1"/>
      <c r="B32" s="57"/>
      <c r="C32" s="58" t="s">
        <v>72</v>
      </c>
      <c r="D32" s="60">
        <v>0</v>
      </c>
      <c r="E32" s="60"/>
      <c r="F32" s="60"/>
      <c r="G32" s="60"/>
      <c r="H32" s="60"/>
      <c r="I32" s="60"/>
      <c r="J32" s="60"/>
      <c r="K32" s="60">
        <v>0</v>
      </c>
      <c r="L32" s="60"/>
      <c r="M32" s="60"/>
      <c r="N32" s="55"/>
    </row>
    <row r="33" spans="1:14" ht="15" thickBot="1">
      <c r="A33" s="1"/>
      <c r="B33" s="65"/>
      <c r="C33" s="66" t="s">
        <v>73</v>
      </c>
      <c r="D33" s="67">
        <v>4140161103.6900001</v>
      </c>
      <c r="E33" s="67"/>
      <c r="F33" s="67">
        <f>F30+F31+F32</f>
        <v>5019287000</v>
      </c>
      <c r="G33" s="67"/>
      <c r="H33" s="67">
        <f>H30+H31+H32</f>
        <v>4521891000</v>
      </c>
      <c r="I33" s="67"/>
      <c r="J33" s="67"/>
      <c r="K33" s="67">
        <f>K30+K31+K32</f>
        <v>4438842770.25</v>
      </c>
      <c r="L33" s="67"/>
      <c r="M33" s="67"/>
      <c r="N33" s="55"/>
    </row>
    <row r="34" spans="1:14" ht="15" thickTop="1">
      <c r="A34" s="1"/>
      <c r="B34" s="107" t="s">
        <v>74</v>
      </c>
      <c r="C34" s="107"/>
      <c r="D34" s="37"/>
      <c r="E34" s="38"/>
      <c r="F34" s="37"/>
      <c r="G34" s="38"/>
      <c r="H34" s="37"/>
      <c r="I34" s="38"/>
      <c r="J34" s="39"/>
      <c r="K34" s="37"/>
      <c r="L34" s="38"/>
      <c r="M34" s="37"/>
      <c r="N34" s="40"/>
    </row>
    <row r="35" spans="1:14">
      <c r="A35" s="1"/>
      <c r="B35" s="41" t="s">
        <v>37</v>
      </c>
      <c r="C35" s="20" t="s">
        <v>23</v>
      </c>
      <c r="D35" s="15"/>
      <c r="E35" s="16"/>
      <c r="F35" s="15"/>
      <c r="G35" s="16"/>
      <c r="H35" s="15"/>
      <c r="I35" s="16"/>
      <c r="J35" s="21"/>
      <c r="K35" s="15"/>
      <c r="L35" s="16"/>
      <c r="M35" s="15"/>
      <c r="N35" s="18"/>
    </row>
    <row r="36" spans="1:14">
      <c r="A36" s="1"/>
      <c r="B36" s="22"/>
      <c r="C36" s="42" t="s">
        <v>75</v>
      </c>
      <c r="D36" s="35">
        <f>SUM(D38:D46)</f>
        <v>3888047169.3699999</v>
      </c>
      <c r="E36" s="35">
        <f>100*D36/$D$98</f>
        <v>93.910528406846339</v>
      </c>
      <c r="F36" s="35">
        <f>SUM(F38:F46)</f>
        <v>4637287000</v>
      </c>
      <c r="G36" s="35">
        <f>100*F36/$F$98</f>
        <v>92.389357293177298</v>
      </c>
      <c r="H36" s="35">
        <f>SUM(H38:H46)</f>
        <v>4237583000</v>
      </c>
      <c r="I36" s="35">
        <f>100*H36/$H$98</f>
        <v>93.712630401750062</v>
      </c>
      <c r="J36" s="35">
        <f>SUM(J38:J46)</f>
        <v>-399704000</v>
      </c>
      <c r="K36" s="35">
        <f>SUM(K38:K46)</f>
        <v>4192606172.8499999</v>
      </c>
      <c r="L36" s="34">
        <f>100*K36/$K$98</f>
        <v>94.452684851774293</v>
      </c>
      <c r="M36" s="35">
        <f>SUM(M38:M46)</f>
        <v>44976827.150000036</v>
      </c>
      <c r="N36" s="36">
        <f>100*K36/H36</f>
        <v>98.938620738520044</v>
      </c>
    </row>
    <row r="37" spans="1:14">
      <c r="A37" s="1"/>
      <c r="B37" s="22" t="s">
        <v>76</v>
      </c>
      <c r="C37" s="43" t="s">
        <v>77</v>
      </c>
      <c r="D37" s="25"/>
      <c r="E37" s="25"/>
      <c r="F37" s="25"/>
      <c r="G37" s="25"/>
      <c r="H37" s="25"/>
      <c r="I37" s="25"/>
      <c r="J37" s="25"/>
      <c r="K37" s="25"/>
      <c r="L37" s="24"/>
      <c r="M37" s="25"/>
      <c r="N37" s="26"/>
    </row>
    <row r="38" spans="1:14" s="50" customFormat="1">
      <c r="A38" s="49"/>
      <c r="B38" s="51" t="s">
        <v>401</v>
      </c>
      <c r="C38" s="56" t="s">
        <v>402</v>
      </c>
      <c r="D38" s="54">
        <v>156851071.19</v>
      </c>
      <c r="E38" s="54">
        <v>3.8</v>
      </c>
      <c r="F38" s="54">
        <v>310370000</v>
      </c>
      <c r="G38" s="54">
        <v>6.2</v>
      </c>
      <c r="H38" s="54">
        <v>191737000</v>
      </c>
      <c r="I38" s="54">
        <f t="shared" ref="I38:I46" si="11">100*H38/$H$98</f>
        <v>4.2401950865246416</v>
      </c>
      <c r="J38" s="54">
        <f>H38-F38</f>
        <v>-118633000</v>
      </c>
      <c r="K38" s="54">
        <v>191736891.83000001</v>
      </c>
      <c r="L38" s="53">
        <f t="shared" ref="L38:L46" si="12">100*K38/$K$98</f>
        <v>4.3195242939231475</v>
      </c>
      <c r="M38" s="54">
        <f t="shared" ref="M38:M46" si="13">H38-K38</f>
        <v>108.16999998688698</v>
      </c>
      <c r="N38" s="55">
        <f t="shared" ref="N38:N46" si="14">100*K38/H38</f>
        <v>99.999943584180414</v>
      </c>
    </row>
    <row r="39" spans="1:14" s="50" customFormat="1">
      <c r="A39" s="49"/>
      <c r="B39" s="51" t="s">
        <v>403</v>
      </c>
      <c r="C39" s="56" t="s">
        <v>404</v>
      </c>
      <c r="D39" s="54">
        <v>2709310767.75</v>
      </c>
      <c r="E39" s="54">
        <v>65.599999999999994</v>
      </c>
      <c r="F39" s="54">
        <v>3111457000</v>
      </c>
      <c r="G39" s="54">
        <v>62</v>
      </c>
      <c r="H39" s="54">
        <v>2952645700</v>
      </c>
      <c r="I39" s="54">
        <f t="shared" si="11"/>
        <v>65.296702198261741</v>
      </c>
      <c r="J39" s="54">
        <f t="shared" ref="J39:J46" si="15">H39-F39</f>
        <v>-158811300</v>
      </c>
      <c r="K39" s="54">
        <v>2916666361.02</v>
      </c>
      <c r="L39" s="53">
        <f t="shared" si="12"/>
        <v>65.707809714912031</v>
      </c>
      <c r="M39" s="54">
        <f t="shared" si="13"/>
        <v>35979338.980000019</v>
      </c>
      <c r="N39" s="55">
        <f t="shared" si="14"/>
        <v>98.781454240175179</v>
      </c>
    </row>
    <row r="40" spans="1:14" s="50" customFormat="1">
      <c r="A40" s="49"/>
      <c r="B40" s="51" t="s">
        <v>405</v>
      </c>
      <c r="C40" s="56" t="s">
        <v>406</v>
      </c>
      <c r="D40" s="54">
        <v>478426157</v>
      </c>
      <c r="E40" s="54">
        <v>11.6</v>
      </c>
      <c r="F40" s="54">
        <v>523185000</v>
      </c>
      <c r="G40" s="54">
        <v>10.4</v>
      </c>
      <c r="H40" s="54">
        <v>514663300</v>
      </c>
      <c r="I40" s="54">
        <f t="shared" si="11"/>
        <v>11.381594558559682</v>
      </c>
      <c r="J40" s="54">
        <f t="shared" si="15"/>
        <v>-8521700</v>
      </c>
      <c r="K40" s="54">
        <v>509121467.39999998</v>
      </c>
      <c r="L40" s="53">
        <f t="shared" si="12"/>
        <v>11.469689145383398</v>
      </c>
      <c r="M40" s="54">
        <f t="shared" si="13"/>
        <v>5541832.6000000238</v>
      </c>
      <c r="N40" s="55">
        <f t="shared" si="14"/>
        <v>98.923212010648513</v>
      </c>
    </row>
    <row r="41" spans="1:14" s="50" customFormat="1">
      <c r="A41" s="49"/>
      <c r="B41" s="51" t="s">
        <v>407</v>
      </c>
      <c r="C41" s="56" t="s">
        <v>408</v>
      </c>
      <c r="D41" s="54">
        <v>6092233.5999999996</v>
      </c>
      <c r="E41" s="54">
        <v>0.1</v>
      </c>
      <c r="F41" s="54">
        <v>10000000</v>
      </c>
      <c r="G41" s="54">
        <v>0.2</v>
      </c>
      <c r="H41" s="54">
        <v>10000000</v>
      </c>
      <c r="I41" s="54">
        <f t="shared" si="11"/>
        <v>0.22114641861115183</v>
      </c>
      <c r="J41" s="54">
        <f t="shared" si="15"/>
        <v>0</v>
      </c>
      <c r="K41" s="54">
        <v>9999560</v>
      </c>
      <c r="L41" s="53">
        <f t="shared" si="12"/>
        <v>0.22527403013729219</v>
      </c>
      <c r="M41" s="54">
        <f t="shared" si="13"/>
        <v>440</v>
      </c>
      <c r="N41" s="55">
        <f t="shared" si="14"/>
        <v>99.995599999999996</v>
      </c>
    </row>
    <row r="42" spans="1:14" s="50" customFormat="1">
      <c r="A42" s="49"/>
      <c r="B42" s="51" t="s">
        <v>409</v>
      </c>
      <c r="C42" s="56" t="s">
        <v>410</v>
      </c>
      <c r="D42" s="54">
        <v>289964968</v>
      </c>
      <c r="E42" s="54">
        <v>7</v>
      </c>
      <c r="F42" s="54">
        <v>295965000</v>
      </c>
      <c r="G42" s="54">
        <v>5.9</v>
      </c>
      <c r="H42" s="54">
        <v>313077000</v>
      </c>
      <c r="I42" s="54">
        <f t="shared" si="11"/>
        <v>6.9235857299523582</v>
      </c>
      <c r="J42" s="54">
        <f t="shared" si="15"/>
        <v>17112000</v>
      </c>
      <c r="K42" s="54">
        <v>310680178</v>
      </c>
      <c r="L42" s="53">
        <f t="shared" si="12"/>
        <v>6.9991255397068768</v>
      </c>
      <c r="M42" s="54">
        <f t="shared" si="13"/>
        <v>2396822</v>
      </c>
      <c r="N42" s="55">
        <f t="shared" si="14"/>
        <v>99.234430507510936</v>
      </c>
    </row>
    <row r="43" spans="1:14" s="50" customFormat="1">
      <c r="A43" s="49"/>
      <c r="B43" s="51" t="s">
        <v>411</v>
      </c>
      <c r="C43" s="56" t="s">
        <v>412</v>
      </c>
      <c r="D43" s="54">
        <v>19709160</v>
      </c>
      <c r="E43" s="54">
        <v>0.5</v>
      </c>
      <c r="F43" s="54">
        <v>28500000</v>
      </c>
      <c r="G43" s="54">
        <v>0.6</v>
      </c>
      <c r="H43" s="54">
        <v>18500000</v>
      </c>
      <c r="I43" s="54">
        <f t="shared" si="11"/>
        <v>0.40912087443063089</v>
      </c>
      <c r="J43" s="54">
        <f t="shared" si="15"/>
        <v>-10000000</v>
      </c>
      <c r="K43" s="54">
        <v>18046140</v>
      </c>
      <c r="L43" s="53">
        <f t="shared" si="12"/>
        <v>0.40655055684668062</v>
      </c>
      <c r="M43" s="54">
        <f t="shared" si="13"/>
        <v>453860</v>
      </c>
      <c r="N43" s="55">
        <f t="shared" si="14"/>
        <v>97.546702702702703</v>
      </c>
    </row>
    <row r="44" spans="1:14" s="50" customFormat="1">
      <c r="A44" s="49"/>
      <c r="B44" s="51" t="s">
        <v>413</v>
      </c>
      <c r="C44" s="56" t="s">
        <v>414</v>
      </c>
      <c r="D44" s="54">
        <v>155622032.94</v>
      </c>
      <c r="E44" s="54">
        <v>3.8</v>
      </c>
      <c r="F44" s="54">
        <v>120000000</v>
      </c>
      <c r="G44" s="54">
        <v>2.4</v>
      </c>
      <c r="H44" s="54">
        <v>108836000</v>
      </c>
      <c r="I44" s="54">
        <f t="shared" si="11"/>
        <v>2.4068691615963322</v>
      </c>
      <c r="J44" s="54">
        <f t="shared" si="15"/>
        <v>-11164000</v>
      </c>
      <c r="K44" s="54">
        <v>108835752.09999999</v>
      </c>
      <c r="L44" s="53">
        <f t="shared" si="12"/>
        <v>2.451894733227288</v>
      </c>
      <c r="M44" s="54">
        <f t="shared" si="13"/>
        <v>247.90000000596046</v>
      </c>
      <c r="N44" s="55">
        <f t="shared" si="14"/>
        <v>99.999772226101655</v>
      </c>
    </row>
    <row r="45" spans="1:14" s="50" customFormat="1">
      <c r="A45" s="49"/>
      <c r="B45" s="51" t="s">
        <v>415</v>
      </c>
      <c r="C45" s="56" t="s">
        <v>416</v>
      </c>
      <c r="D45" s="54">
        <v>44844579</v>
      </c>
      <c r="E45" s="54">
        <v>1.1000000000000001</v>
      </c>
      <c r="F45" s="54">
        <v>70260000</v>
      </c>
      <c r="G45" s="54">
        <v>1.4</v>
      </c>
      <c r="H45" s="54">
        <v>46474000</v>
      </c>
      <c r="I45" s="54">
        <f t="shared" si="11"/>
        <v>1.0277558658534671</v>
      </c>
      <c r="J45" s="54">
        <f t="shared" si="15"/>
        <v>-23786000</v>
      </c>
      <c r="K45" s="54">
        <v>46247407</v>
      </c>
      <c r="L45" s="53">
        <f t="shared" si="12"/>
        <v>1.0418798185409774</v>
      </c>
      <c r="M45" s="54">
        <f t="shared" si="13"/>
        <v>226593</v>
      </c>
      <c r="N45" s="55">
        <f t="shared" si="14"/>
        <v>99.512430606360539</v>
      </c>
    </row>
    <row r="46" spans="1:14" s="50" customFormat="1">
      <c r="A46" s="49"/>
      <c r="B46" s="51" t="s">
        <v>417</v>
      </c>
      <c r="C46" s="56" t="s">
        <v>418</v>
      </c>
      <c r="D46" s="54">
        <v>27226199.890000001</v>
      </c>
      <c r="E46" s="54">
        <v>0.7</v>
      </c>
      <c r="F46" s="54">
        <v>167550000</v>
      </c>
      <c r="G46" s="54">
        <v>3.3</v>
      </c>
      <c r="H46" s="54">
        <v>81650000</v>
      </c>
      <c r="I46" s="54">
        <f t="shared" si="11"/>
        <v>1.8056605079600547</v>
      </c>
      <c r="J46" s="54">
        <f t="shared" si="15"/>
        <v>-85900000</v>
      </c>
      <c r="K46" s="54">
        <v>81272415.5</v>
      </c>
      <c r="L46" s="53">
        <f t="shared" si="12"/>
        <v>1.8309370190965935</v>
      </c>
      <c r="M46" s="54">
        <f t="shared" si="13"/>
        <v>377584.5</v>
      </c>
      <c r="N46" s="55">
        <f t="shared" si="14"/>
        <v>99.537557256582971</v>
      </c>
    </row>
    <row r="47" spans="1:14">
      <c r="A47" s="1"/>
      <c r="B47" s="22"/>
      <c r="C47" s="42" t="s">
        <v>80</v>
      </c>
      <c r="D47" s="35">
        <v>242607455.22</v>
      </c>
      <c r="E47" s="35">
        <v>5.9</v>
      </c>
      <c r="F47" s="35">
        <v>382000000</v>
      </c>
      <c r="G47" s="35">
        <v>7.6</v>
      </c>
      <c r="H47" s="35">
        <f>H88+H90</f>
        <v>284308000</v>
      </c>
      <c r="I47" s="35">
        <f t="shared" ref="I47:N47" si="16">I88+I90</f>
        <v>6.2873695982499358</v>
      </c>
      <c r="J47" s="35">
        <f t="shared" si="16"/>
        <v>-97692000</v>
      </c>
      <c r="K47" s="35">
        <f t="shared" si="16"/>
        <v>241157565.80000001</v>
      </c>
      <c r="L47" s="34">
        <f t="shared" si="16"/>
        <v>5.4328927218662839</v>
      </c>
      <c r="M47" s="35">
        <f t="shared" si="16"/>
        <v>43150434.200000003</v>
      </c>
      <c r="N47" s="36">
        <f t="shared" si="16"/>
        <v>84.822645089128685</v>
      </c>
    </row>
    <row r="48" spans="1:14">
      <c r="A48" s="1"/>
      <c r="B48" s="22" t="s">
        <v>76</v>
      </c>
      <c r="C48" s="43" t="s">
        <v>77</v>
      </c>
      <c r="D48" s="25"/>
      <c r="E48" s="25"/>
      <c r="F48" s="25"/>
      <c r="G48" s="25"/>
      <c r="H48" s="25"/>
      <c r="I48" s="25"/>
      <c r="J48" s="25"/>
      <c r="K48" s="25"/>
      <c r="L48" s="24"/>
      <c r="M48" s="25"/>
      <c r="N48" s="26"/>
    </row>
    <row r="49" spans="1:14">
      <c r="A49" s="1"/>
      <c r="B49" s="22" t="s">
        <v>87</v>
      </c>
      <c r="C49" s="43" t="s">
        <v>88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54">
        <f t="shared" ref="I49:I88" si="17">100*H49/$H$98</f>
        <v>0</v>
      </c>
      <c r="J49" s="54">
        <f t="shared" ref="J49:J88" si="18">H49-F49</f>
        <v>0</v>
      </c>
      <c r="K49" s="25">
        <v>0</v>
      </c>
      <c r="L49" s="53">
        <f t="shared" ref="L49:L88" si="19">100*K49/$K$98</f>
        <v>0</v>
      </c>
      <c r="M49" s="54">
        <f t="shared" ref="M49:M87" si="20">H49-K49</f>
        <v>0</v>
      </c>
      <c r="N49" s="55">
        <v>0</v>
      </c>
    </row>
    <row r="50" spans="1:14">
      <c r="A50" s="1"/>
      <c r="B50" s="22" t="s">
        <v>419</v>
      </c>
      <c r="C50" s="43" t="s">
        <v>420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54">
        <f t="shared" si="17"/>
        <v>0</v>
      </c>
      <c r="J50" s="54">
        <f t="shared" si="18"/>
        <v>0</v>
      </c>
      <c r="K50" s="25">
        <v>0</v>
      </c>
      <c r="L50" s="53">
        <f t="shared" si="19"/>
        <v>0</v>
      </c>
      <c r="M50" s="54">
        <f t="shared" si="20"/>
        <v>0</v>
      </c>
      <c r="N50" s="55">
        <v>0</v>
      </c>
    </row>
    <row r="51" spans="1:14">
      <c r="A51" s="1"/>
      <c r="B51" s="22" t="s">
        <v>421</v>
      </c>
      <c r="C51" s="43" t="s">
        <v>422</v>
      </c>
      <c r="D51" s="25">
        <v>0</v>
      </c>
      <c r="E51" s="25">
        <v>0</v>
      </c>
      <c r="F51" s="25">
        <v>0</v>
      </c>
      <c r="G51" s="25">
        <v>0</v>
      </c>
      <c r="H51" s="25">
        <v>0</v>
      </c>
      <c r="I51" s="54">
        <f t="shared" si="17"/>
        <v>0</v>
      </c>
      <c r="J51" s="54">
        <f t="shared" si="18"/>
        <v>0</v>
      </c>
      <c r="K51" s="25">
        <v>0</v>
      </c>
      <c r="L51" s="53">
        <f t="shared" si="19"/>
        <v>0</v>
      </c>
      <c r="M51" s="54">
        <f t="shared" si="20"/>
        <v>0</v>
      </c>
      <c r="N51" s="55">
        <v>0</v>
      </c>
    </row>
    <row r="52" spans="1:14">
      <c r="A52" s="1"/>
      <c r="B52" s="69" t="s">
        <v>423</v>
      </c>
      <c r="C52" s="43" t="s">
        <v>424</v>
      </c>
      <c r="D52" s="25">
        <v>208799999.94</v>
      </c>
      <c r="E52" s="25">
        <v>5.0999999999999996</v>
      </c>
      <c r="F52" s="25">
        <v>129535988</v>
      </c>
      <c r="G52" s="25">
        <v>2.6</v>
      </c>
      <c r="H52" s="25">
        <v>223941626</v>
      </c>
      <c r="I52" s="54">
        <f t="shared" si="17"/>
        <v>4.9523888567858005</v>
      </c>
      <c r="J52" s="54">
        <f t="shared" si="18"/>
        <v>94405638</v>
      </c>
      <c r="K52" s="25">
        <v>223941626</v>
      </c>
      <c r="L52" s="53">
        <f t="shared" si="19"/>
        <v>5.0450452424424892</v>
      </c>
      <c r="M52" s="54">
        <f t="shared" si="20"/>
        <v>0</v>
      </c>
      <c r="N52" s="55">
        <f>100*K52/H52</f>
        <v>100</v>
      </c>
    </row>
    <row r="53" spans="1:14">
      <c r="A53" s="1"/>
      <c r="B53" s="69" t="s">
        <v>425</v>
      </c>
      <c r="C53" s="43" t="s">
        <v>426</v>
      </c>
      <c r="D53" s="25">
        <v>2050856.28</v>
      </c>
      <c r="E53" s="25">
        <v>0</v>
      </c>
      <c r="F53" s="25">
        <v>800000</v>
      </c>
      <c r="G53" s="25">
        <v>0</v>
      </c>
      <c r="H53" s="25">
        <v>1906261</v>
      </c>
      <c r="I53" s="54">
        <f t="shared" si="17"/>
        <v>4.2156279308811294E-2</v>
      </c>
      <c r="J53" s="54">
        <f t="shared" si="18"/>
        <v>1106261</v>
      </c>
      <c r="K53" s="25">
        <v>1344498</v>
      </c>
      <c r="L53" s="53">
        <f t="shared" si="19"/>
        <v>3.0289381029918221E-2</v>
      </c>
      <c r="M53" s="54">
        <f t="shared" si="20"/>
        <v>561763</v>
      </c>
      <c r="N53" s="55">
        <f>100*K53/H53</f>
        <v>70.53063562649605</v>
      </c>
    </row>
    <row r="54" spans="1:14">
      <c r="A54" s="1"/>
      <c r="B54" s="69" t="s">
        <v>427</v>
      </c>
      <c r="C54" s="43" t="s">
        <v>428</v>
      </c>
      <c r="D54" s="25">
        <v>0</v>
      </c>
      <c r="E54" s="25">
        <v>0</v>
      </c>
      <c r="F54" s="25">
        <v>1200000</v>
      </c>
      <c r="G54" s="25">
        <v>0</v>
      </c>
      <c r="H54" s="25">
        <v>0</v>
      </c>
      <c r="I54" s="54">
        <f t="shared" si="17"/>
        <v>0</v>
      </c>
      <c r="J54" s="54">
        <f t="shared" si="18"/>
        <v>-1200000</v>
      </c>
      <c r="K54" s="25">
        <v>0</v>
      </c>
      <c r="L54" s="53">
        <f t="shared" si="19"/>
        <v>0</v>
      </c>
      <c r="M54" s="54">
        <f t="shared" si="20"/>
        <v>0</v>
      </c>
      <c r="N54" s="55">
        <v>0</v>
      </c>
    </row>
    <row r="55" spans="1:14">
      <c r="A55" s="1"/>
      <c r="B55" s="69" t="s">
        <v>429</v>
      </c>
      <c r="C55" s="43" t="s">
        <v>430</v>
      </c>
      <c r="D55" s="25">
        <v>1085036</v>
      </c>
      <c r="E55" s="25">
        <v>0</v>
      </c>
      <c r="F55" s="25">
        <v>0</v>
      </c>
      <c r="G55" s="25">
        <v>0</v>
      </c>
      <c r="H55" s="25">
        <v>0</v>
      </c>
      <c r="I55" s="54">
        <f t="shared" si="17"/>
        <v>0</v>
      </c>
      <c r="J55" s="54">
        <f t="shared" si="18"/>
        <v>0</v>
      </c>
      <c r="K55" s="25">
        <v>0</v>
      </c>
      <c r="L55" s="53">
        <f t="shared" si="19"/>
        <v>0</v>
      </c>
      <c r="M55" s="54">
        <f t="shared" si="20"/>
        <v>0</v>
      </c>
      <c r="N55" s="55">
        <v>0</v>
      </c>
    </row>
    <row r="56" spans="1:14">
      <c r="A56" s="1"/>
      <c r="B56" s="69" t="s">
        <v>431</v>
      </c>
      <c r="C56" s="43" t="s">
        <v>432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54">
        <f t="shared" si="17"/>
        <v>0</v>
      </c>
      <c r="J56" s="54">
        <f t="shared" si="18"/>
        <v>0</v>
      </c>
      <c r="K56" s="25">
        <v>0</v>
      </c>
      <c r="L56" s="53">
        <f t="shared" si="19"/>
        <v>0</v>
      </c>
      <c r="M56" s="54">
        <f t="shared" si="20"/>
        <v>0</v>
      </c>
      <c r="N56" s="55">
        <v>0</v>
      </c>
    </row>
    <row r="57" spans="1:14">
      <c r="A57" s="1"/>
      <c r="B57" s="69" t="s">
        <v>433</v>
      </c>
      <c r="C57" s="43" t="s">
        <v>434</v>
      </c>
      <c r="D57" s="25">
        <v>4864290</v>
      </c>
      <c r="E57" s="25">
        <v>0.1</v>
      </c>
      <c r="F57" s="25">
        <v>0</v>
      </c>
      <c r="G57" s="25">
        <v>0</v>
      </c>
      <c r="H57" s="25">
        <v>0</v>
      </c>
      <c r="I57" s="54">
        <f t="shared" si="17"/>
        <v>0</v>
      </c>
      <c r="J57" s="54">
        <f t="shared" si="18"/>
        <v>0</v>
      </c>
      <c r="K57" s="25">
        <v>0</v>
      </c>
      <c r="L57" s="53">
        <f t="shared" si="19"/>
        <v>0</v>
      </c>
      <c r="M57" s="54">
        <f t="shared" si="20"/>
        <v>0</v>
      </c>
      <c r="N57" s="55">
        <v>0</v>
      </c>
    </row>
    <row r="58" spans="1:14">
      <c r="A58" s="1"/>
      <c r="B58" s="69" t="s">
        <v>435</v>
      </c>
      <c r="C58" s="43" t="s">
        <v>436</v>
      </c>
      <c r="D58" s="25">
        <v>444000</v>
      </c>
      <c r="E58" s="25">
        <v>0</v>
      </c>
      <c r="F58" s="25">
        <v>0</v>
      </c>
      <c r="G58" s="25">
        <v>0</v>
      </c>
      <c r="H58" s="25">
        <v>0</v>
      </c>
      <c r="I58" s="54">
        <f t="shared" si="17"/>
        <v>0</v>
      </c>
      <c r="J58" s="54">
        <f t="shared" si="18"/>
        <v>0</v>
      </c>
      <c r="K58" s="25">
        <v>0</v>
      </c>
      <c r="L58" s="53">
        <f t="shared" si="19"/>
        <v>0</v>
      </c>
      <c r="M58" s="54">
        <f t="shared" si="20"/>
        <v>0</v>
      </c>
      <c r="N58" s="55">
        <v>0</v>
      </c>
    </row>
    <row r="59" spans="1:14">
      <c r="A59" s="1"/>
      <c r="B59" s="69" t="s">
        <v>437</v>
      </c>
      <c r="C59" s="43" t="s">
        <v>438</v>
      </c>
      <c r="D59" s="25">
        <v>1111008</v>
      </c>
      <c r="E59" s="25">
        <v>0</v>
      </c>
      <c r="F59" s="25">
        <v>0</v>
      </c>
      <c r="G59" s="25">
        <v>0</v>
      </c>
      <c r="H59" s="25">
        <v>0</v>
      </c>
      <c r="I59" s="54">
        <f t="shared" si="17"/>
        <v>0</v>
      </c>
      <c r="J59" s="54">
        <f t="shared" si="18"/>
        <v>0</v>
      </c>
      <c r="K59" s="25">
        <v>0</v>
      </c>
      <c r="L59" s="53">
        <f t="shared" si="19"/>
        <v>0</v>
      </c>
      <c r="M59" s="54">
        <f t="shared" si="20"/>
        <v>0</v>
      </c>
      <c r="N59" s="55">
        <v>0</v>
      </c>
    </row>
    <row r="60" spans="1:14">
      <c r="A60" s="1"/>
      <c r="B60" s="69" t="s">
        <v>439</v>
      </c>
      <c r="C60" s="43" t="s">
        <v>440</v>
      </c>
      <c r="D60" s="25">
        <v>999992</v>
      </c>
      <c r="E60" s="25">
        <v>0</v>
      </c>
      <c r="F60" s="25">
        <v>0</v>
      </c>
      <c r="G60" s="25">
        <v>0</v>
      </c>
      <c r="H60" s="25">
        <v>0</v>
      </c>
      <c r="I60" s="54">
        <f t="shared" si="17"/>
        <v>0</v>
      </c>
      <c r="J60" s="54">
        <f t="shared" si="18"/>
        <v>0</v>
      </c>
      <c r="K60" s="25">
        <v>0</v>
      </c>
      <c r="L60" s="53">
        <f t="shared" si="19"/>
        <v>0</v>
      </c>
      <c r="M60" s="54">
        <f t="shared" si="20"/>
        <v>0</v>
      </c>
      <c r="N60" s="55">
        <v>0</v>
      </c>
    </row>
    <row r="61" spans="1:14">
      <c r="A61" s="1"/>
      <c r="B61" s="69" t="s">
        <v>441</v>
      </c>
      <c r="C61" s="43" t="s">
        <v>442</v>
      </c>
      <c r="D61" s="25">
        <v>880536</v>
      </c>
      <c r="E61" s="25">
        <v>0</v>
      </c>
      <c r="F61" s="25">
        <v>0</v>
      </c>
      <c r="G61" s="25">
        <v>0</v>
      </c>
      <c r="H61" s="25">
        <v>0</v>
      </c>
      <c r="I61" s="54">
        <f t="shared" si="17"/>
        <v>0</v>
      </c>
      <c r="J61" s="54">
        <f t="shared" si="18"/>
        <v>0</v>
      </c>
      <c r="K61" s="25">
        <v>0</v>
      </c>
      <c r="L61" s="53">
        <f t="shared" si="19"/>
        <v>0</v>
      </c>
      <c r="M61" s="54">
        <f t="shared" si="20"/>
        <v>0</v>
      </c>
      <c r="N61" s="55">
        <v>0</v>
      </c>
    </row>
    <row r="62" spans="1:14">
      <c r="A62" s="1"/>
      <c r="B62" s="69" t="s">
        <v>443</v>
      </c>
      <c r="C62" s="43" t="s">
        <v>444</v>
      </c>
      <c r="D62" s="25">
        <v>910479</v>
      </c>
      <c r="E62" s="25">
        <v>0</v>
      </c>
      <c r="F62" s="25">
        <v>0</v>
      </c>
      <c r="G62" s="25">
        <v>0</v>
      </c>
      <c r="H62" s="25">
        <v>0</v>
      </c>
      <c r="I62" s="54">
        <f t="shared" si="17"/>
        <v>0</v>
      </c>
      <c r="J62" s="54">
        <f t="shared" si="18"/>
        <v>0</v>
      </c>
      <c r="K62" s="25">
        <v>0</v>
      </c>
      <c r="L62" s="53">
        <f t="shared" si="19"/>
        <v>0</v>
      </c>
      <c r="M62" s="54">
        <f t="shared" si="20"/>
        <v>0</v>
      </c>
      <c r="N62" s="55">
        <v>0</v>
      </c>
    </row>
    <row r="63" spans="1:14">
      <c r="A63" s="1"/>
      <c r="B63" s="69" t="s">
        <v>445</v>
      </c>
      <c r="C63" s="43" t="s">
        <v>446</v>
      </c>
      <c r="D63" s="25">
        <v>1190160</v>
      </c>
      <c r="E63" s="25">
        <v>0</v>
      </c>
      <c r="F63" s="25">
        <v>0</v>
      </c>
      <c r="G63" s="25">
        <v>0</v>
      </c>
      <c r="H63" s="25">
        <v>0</v>
      </c>
      <c r="I63" s="54">
        <f t="shared" si="17"/>
        <v>0</v>
      </c>
      <c r="J63" s="54">
        <f t="shared" si="18"/>
        <v>0</v>
      </c>
      <c r="K63" s="25">
        <v>0</v>
      </c>
      <c r="L63" s="53">
        <f t="shared" si="19"/>
        <v>0</v>
      </c>
      <c r="M63" s="54">
        <f t="shared" si="20"/>
        <v>0</v>
      </c>
      <c r="N63" s="55">
        <v>0</v>
      </c>
    </row>
    <row r="64" spans="1:14">
      <c r="A64" s="1"/>
      <c r="B64" s="69" t="s">
        <v>447</v>
      </c>
      <c r="C64" s="43" t="s">
        <v>448</v>
      </c>
      <c r="D64" s="25">
        <v>1197600</v>
      </c>
      <c r="E64" s="25">
        <v>0</v>
      </c>
      <c r="F64" s="25">
        <v>0</v>
      </c>
      <c r="G64" s="25">
        <v>0</v>
      </c>
      <c r="H64" s="25">
        <v>0</v>
      </c>
      <c r="I64" s="54">
        <f t="shared" si="17"/>
        <v>0</v>
      </c>
      <c r="J64" s="54">
        <f t="shared" si="18"/>
        <v>0</v>
      </c>
      <c r="K64" s="25">
        <v>0</v>
      </c>
      <c r="L64" s="53">
        <f t="shared" si="19"/>
        <v>0</v>
      </c>
      <c r="M64" s="54">
        <f t="shared" si="20"/>
        <v>0</v>
      </c>
      <c r="N64" s="55">
        <v>0</v>
      </c>
    </row>
    <row r="65" spans="1:14">
      <c r="A65" s="1"/>
      <c r="B65" s="69" t="s">
        <v>449</v>
      </c>
      <c r="C65" s="43" t="s">
        <v>450</v>
      </c>
      <c r="D65" s="25">
        <v>1000000</v>
      </c>
      <c r="E65" s="25">
        <v>0</v>
      </c>
      <c r="F65" s="25">
        <v>0</v>
      </c>
      <c r="G65" s="25">
        <v>0</v>
      </c>
      <c r="H65" s="25">
        <v>0</v>
      </c>
      <c r="I65" s="54">
        <f t="shared" si="17"/>
        <v>0</v>
      </c>
      <c r="J65" s="54">
        <f t="shared" si="18"/>
        <v>0</v>
      </c>
      <c r="K65" s="25">
        <v>0</v>
      </c>
      <c r="L65" s="53">
        <f t="shared" si="19"/>
        <v>0</v>
      </c>
      <c r="M65" s="54">
        <f t="shared" si="20"/>
        <v>0</v>
      </c>
      <c r="N65" s="55">
        <v>0</v>
      </c>
    </row>
    <row r="66" spans="1:14">
      <c r="A66" s="1"/>
      <c r="B66" s="69" t="s">
        <v>451</v>
      </c>
      <c r="C66" s="43" t="s">
        <v>452</v>
      </c>
      <c r="D66" s="25">
        <v>1756980</v>
      </c>
      <c r="E66" s="25">
        <v>0</v>
      </c>
      <c r="F66" s="25">
        <v>0</v>
      </c>
      <c r="G66" s="25">
        <v>0</v>
      </c>
      <c r="H66" s="25">
        <v>477558</v>
      </c>
      <c r="I66" s="54">
        <f t="shared" si="17"/>
        <v>1.0561024137910446E-2</v>
      </c>
      <c r="J66" s="54">
        <f t="shared" si="18"/>
        <v>477558</v>
      </c>
      <c r="K66" s="25">
        <v>477558</v>
      </c>
      <c r="L66" s="53">
        <f t="shared" si="19"/>
        <v>1.0758614907486428E-2</v>
      </c>
      <c r="M66" s="54">
        <f t="shared" si="20"/>
        <v>0</v>
      </c>
      <c r="N66" s="55">
        <f>100*K66/H66</f>
        <v>100</v>
      </c>
    </row>
    <row r="67" spans="1:14">
      <c r="A67" s="1"/>
      <c r="B67" s="69" t="s">
        <v>453</v>
      </c>
      <c r="C67" s="43" t="s">
        <v>454</v>
      </c>
      <c r="D67" s="25">
        <v>0</v>
      </c>
      <c r="E67" s="25">
        <v>0</v>
      </c>
      <c r="F67" s="25">
        <v>5000000</v>
      </c>
      <c r="G67" s="25">
        <v>0.1</v>
      </c>
      <c r="H67" s="25">
        <v>5000000</v>
      </c>
      <c r="I67" s="54">
        <f t="shared" si="17"/>
        <v>0.11057320930557592</v>
      </c>
      <c r="J67" s="54">
        <f t="shared" si="18"/>
        <v>0</v>
      </c>
      <c r="K67" s="25">
        <v>0</v>
      </c>
      <c r="L67" s="53">
        <f t="shared" si="19"/>
        <v>0</v>
      </c>
      <c r="M67" s="54">
        <f t="shared" si="20"/>
        <v>5000000</v>
      </c>
      <c r="N67" s="55">
        <f>100*K67/H67</f>
        <v>0</v>
      </c>
    </row>
    <row r="68" spans="1:14">
      <c r="A68" s="1"/>
      <c r="B68" s="69" t="s">
        <v>455</v>
      </c>
      <c r="C68" s="43" t="s">
        <v>456</v>
      </c>
      <c r="D68" s="25">
        <v>0</v>
      </c>
      <c r="E68" s="25">
        <v>0</v>
      </c>
      <c r="F68" s="25">
        <v>98300000</v>
      </c>
      <c r="G68" s="25">
        <v>2</v>
      </c>
      <c r="H68" s="25">
        <v>49972799</v>
      </c>
      <c r="I68" s="54">
        <f t="shared" si="17"/>
        <v>1.105130552682495</v>
      </c>
      <c r="J68" s="54">
        <f t="shared" si="18"/>
        <v>-48327201</v>
      </c>
      <c r="K68" s="25">
        <v>12993600</v>
      </c>
      <c r="L68" s="53">
        <f t="shared" si="19"/>
        <v>0.29272494369671465</v>
      </c>
      <c r="M68" s="54">
        <f t="shared" si="20"/>
        <v>36979199</v>
      </c>
      <c r="N68" s="55">
        <f>100*K68/H68</f>
        <v>26.001345251843908</v>
      </c>
    </row>
    <row r="69" spans="1:14">
      <c r="A69" s="1"/>
      <c r="B69" s="69" t="s">
        <v>457</v>
      </c>
      <c r="C69" s="43" t="s">
        <v>458</v>
      </c>
      <c r="D69" s="25">
        <v>2148000</v>
      </c>
      <c r="E69" s="25">
        <v>0.1</v>
      </c>
      <c r="F69" s="25">
        <v>0</v>
      </c>
      <c r="G69" s="25">
        <v>0</v>
      </c>
      <c r="H69" s="25">
        <v>0</v>
      </c>
      <c r="I69" s="54">
        <f t="shared" si="17"/>
        <v>0</v>
      </c>
      <c r="J69" s="54">
        <f t="shared" si="18"/>
        <v>0</v>
      </c>
      <c r="K69" s="25">
        <v>0</v>
      </c>
      <c r="L69" s="53">
        <f t="shared" si="19"/>
        <v>0</v>
      </c>
      <c r="M69" s="54">
        <f t="shared" si="20"/>
        <v>0</v>
      </c>
      <c r="N69" s="55">
        <v>0</v>
      </c>
    </row>
    <row r="70" spans="1:14">
      <c r="A70" s="1"/>
      <c r="B70" s="69" t="s">
        <v>459</v>
      </c>
      <c r="C70" s="43" t="s">
        <v>460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54">
        <f t="shared" si="17"/>
        <v>0</v>
      </c>
      <c r="J70" s="54">
        <f t="shared" si="18"/>
        <v>0</v>
      </c>
      <c r="K70" s="25">
        <v>0</v>
      </c>
      <c r="L70" s="53">
        <f t="shared" si="19"/>
        <v>0</v>
      </c>
      <c r="M70" s="54">
        <f t="shared" si="20"/>
        <v>0</v>
      </c>
      <c r="N70" s="55">
        <v>0</v>
      </c>
    </row>
    <row r="71" spans="1:14">
      <c r="A71" s="1"/>
      <c r="B71" s="69" t="s">
        <v>461</v>
      </c>
      <c r="C71" s="43" t="s">
        <v>462</v>
      </c>
      <c r="D71" s="25">
        <v>1003728</v>
      </c>
      <c r="E71" s="25">
        <v>0</v>
      </c>
      <c r="F71" s="25">
        <v>0</v>
      </c>
      <c r="G71" s="25">
        <v>0</v>
      </c>
      <c r="H71" s="25">
        <v>0</v>
      </c>
      <c r="I71" s="54">
        <f t="shared" si="17"/>
        <v>0</v>
      </c>
      <c r="J71" s="54">
        <f t="shared" si="18"/>
        <v>0</v>
      </c>
      <c r="K71" s="25">
        <v>0</v>
      </c>
      <c r="L71" s="53">
        <f t="shared" si="19"/>
        <v>0</v>
      </c>
      <c r="M71" s="54">
        <f t="shared" si="20"/>
        <v>0</v>
      </c>
      <c r="N71" s="55">
        <v>0</v>
      </c>
    </row>
    <row r="72" spans="1:14">
      <c r="A72" s="1"/>
      <c r="B72" s="69" t="s">
        <v>463</v>
      </c>
      <c r="C72" s="43" t="s">
        <v>464</v>
      </c>
      <c r="D72" s="25">
        <v>1182000</v>
      </c>
      <c r="E72" s="25">
        <v>0</v>
      </c>
      <c r="F72" s="25">
        <v>0</v>
      </c>
      <c r="G72" s="25">
        <v>0</v>
      </c>
      <c r="H72" s="25">
        <v>0</v>
      </c>
      <c r="I72" s="54">
        <f t="shared" si="17"/>
        <v>0</v>
      </c>
      <c r="J72" s="54">
        <f t="shared" si="18"/>
        <v>0</v>
      </c>
      <c r="K72" s="25">
        <v>0</v>
      </c>
      <c r="L72" s="53">
        <f t="shared" si="19"/>
        <v>0</v>
      </c>
      <c r="M72" s="54">
        <f t="shared" si="20"/>
        <v>0</v>
      </c>
      <c r="N72" s="55">
        <v>0</v>
      </c>
    </row>
    <row r="73" spans="1:14">
      <c r="A73" s="1"/>
      <c r="B73" s="69" t="s">
        <v>465</v>
      </c>
      <c r="C73" s="43" t="s">
        <v>466</v>
      </c>
      <c r="D73" s="25">
        <v>840000</v>
      </c>
      <c r="E73" s="25">
        <v>0</v>
      </c>
      <c r="F73" s="25">
        <v>0</v>
      </c>
      <c r="G73" s="25">
        <v>0</v>
      </c>
      <c r="H73" s="25">
        <v>0</v>
      </c>
      <c r="I73" s="54">
        <f t="shared" si="17"/>
        <v>0</v>
      </c>
      <c r="J73" s="54">
        <f t="shared" si="18"/>
        <v>0</v>
      </c>
      <c r="K73" s="25">
        <v>0</v>
      </c>
      <c r="L73" s="53">
        <f t="shared" si="19"/>
        <v>0</v>
      </c>
      <c r="M73" s="54">
        <f t="shared" si="20"/>
        <v>0</v>
      </c>
      <c r="N73" s="55">
        <v>0</v>
      </c>
    </row>
    <row r="74" spans="1:14">
      <c r="A74" s="1"/>
      <c r="B74" s="69" t="s">
        <v>467</v>
      </c>
      <c r="C74" s="43" t="s">
        <v>468</v>
      </c>
      <c r="D74" s="25">
        <v>993600</v>
      </c>
      <c r="E74" s="25">
        <v>0</v>
      </c>
      <c r="F74" s="25">
        <v>0</v>
      </c>
      <c r="G74" s="25">
        <v>0</v>
      </c>
      <c r="H74" s="25">
        <v>0</v>
      </c>
      <c r="I74" s="54">
        <f t="shared" si="17"/>
        <v>0</v>
      </c>
      <c r="J74" s="54">
        <f t="shared" si="18"/>
        <v>0</v>
      </c>
      <c r="K74" s="25">
        <v>0</v>
      </c>
      <c r="L74" s="53">
        <f t="shared" si="19"/>
        <v>0</v>
      </c>
      <c r="M74" s="54">
        <f t="shared" si="20"/>
        <v>0</v>
      </c>
      <c r="N74" s="55">
        <v>0</v>
      </c>
    </row>
    <row r="75" spans="1:14">
      <c r="A75" s="1"/>
      <c r="B75" s="69" t="s">
        <v>469</v>
      </c>
      <c r="C75" s="43" t="s">
        <v>470</v>
      </c>
      <c r="D75" s="25">
        <v>1056000</v>
      </c>
      <c r="E75" s="25">
        <v>0</v>
      </c>
      <c r="F75" s="25">
        <v>0</v>
      </c>
      <c r="G75" s="25">
        <v>0</v>
      </c>
      <c r="H75" s="25">
        <v>0</v>
      </c>
      <c r="I75" s="54">
        <f t="shared" si="17"/>
        <v>0</v>
      </c>
      <c r="J75" s="54">
        <f t="shared" si="18"/>
        <v>0</v>
      </c>
      <c r="K75" s="25">
        <v>0</v>
      </c>
      <c r="L75" s="53">
        <f t="shared" si="19"/>
        <v>0</v>
      </c>
      <c r="M75" s="54">
        <f t="shared" si="20"/>
        <v>0</v>
      </c>
      <c r="N75" s="55">
        <v>0</v>
      </c>
    </row>
    <row r="76" spans="1:14">
      <c r="A76" s="1"/>
      <c r="B76" s="69" t="s">
        <v>471</v>
      </c>
      <c r="C76" s="43" t="s">
        <v>472</v>
      </c>
      <c r="D76" s="25">
        <v>1858280</v>
      </c>
      <c r="E76" s="25">
        <v>0</v>
      </c>
      <c r="F76" s="25">
        <v>0</v>
      </c>
      <c r="G76" s="25">
        <v>0</v>
      </c>
      <c r="H76" s="25">
        <v>0</v>
      </c>
      <c r="I76" s="54">
        <f t="shared" si="17"/>
        <v>0</v>
      </c>
      <c r="J76" s="54">
        <f t="shared" si="18"/>
        <v>0</v>
      </c>
      <c r="K76" s="25">
        <v>0</v>
      </c>
      <c r="L76" s="53">
        <f t="shared" si="19"/>
        <v>0</v>
      </c>
      <c r="M76" s="54">
        <f t="shared" si="20"/>
        <v>0</v>
      </c>
      <c r="N76" s="55">
        <v>0</v>
      </c>
    </row>
    <row r="77" spans="1:14">
      <c r="A77" s="1"/>
      <c r="B77" s="69" t="s">
        <v>473</v>
      </c>
      <c r="C77" s="43" t="s">
        <v>474</v>
      </c>
      <c r="D77" s="25">
        <v>1406400</v>
      </c>
      <c r="E77" s="25">
        <v>0</v>
      </c>
      <c r="F77" s="25">
        <v>0</v>
      </c>
      <c r="G77" s="25">
        <v>0</v>
      </c>
      <c r="H77" s="25">
        <v>0</v>
      </c>
      <c r="I77" s="54">
        <f t="shared" si="17"/>
        <v>0</v>
      </c>
      <c r="J77" s="54">
        <f t="shared" si="18"/>
        <v>0</v>
      </c>
      <c r="K77" s="25">
        <v>0</v>
      </c>
      <c r="L77" s="53">
        <f t="shared" si="19"/>
        <v>0</v>
      </c>
      <c r="M77" s="54">
        <f t="shared" si="20"/>
        <v>0</v>
      </c>
      <c r="N77" s="55">
        <v>0</v>
      </c>
    </row>
    <row r="78" spans="1:14">
      <c r="A78" s="1"/>
      <c r="B78" s="69" t="s">
        <v>475</v>
      </c>
      <c r="C78" s="43" t="s">
        <v>476</v>
      </c>
      <c r="D78" s="25">
        <v>1184400</v>
      </c>
      <c r="E78" s="25">
        <v>0</v>
      </c>
      <c r="F78" s="25">
        <v>0</v>
      </c>
      <c r="G78" s="25">
        <v>0</v>
      </c>
      <c r="H78" s="25">
        <v>0</v>
      </c>
      <c r="I78" s="54">
        <f t="shared" si="17"/>
        <v>0</v>
      </c>
      <c r="J78" s="54">
        <f t="shared" si="18"/>
        <v>0</v>
      </c>
      <c r="K78" s="25">
        <v>0</v>
      </c>
      <c r="L78" s="53">
        <f t="shared" si="19"/>
        <v>0</v>
      </c>
      <c r="M78" s="54">
        <f t="shared" si="20"/>
        <v>0</v>
      </c>
      <c r="N78" s="55">
        <v>0</v>
      </c>
    </row>
    <row r="79" spans="1:14">
      <c r="A79" s="1"/>
      <c r="B79" s="69" t="s">
        <v>477</v>
      </c>
      <c r="C79" s="43" t="s">
        <v>478</v>
      </c>
      <c r="D79" s="25">
        <v>1800000</v>
      </c>
      <c r="E79" s="25">
        <v>0</v>
      </c>
      <c r="F79" s="25">
        <v>0</v>
      </c>
      <c r="G79" s="25">
        <v>0</v>
      </c>
      <c r="H79" s="25">
        <v>72900</v>
      </c>
      <c r="I79" s="54">
        <f t="shared" si="17"/>
        <v>1.6121573916752969E-3</v>
      </c>
      <c r="J79" s="54">
        <f t="shared" si="18"/>
        <v>72900</v>
      </c>
      <c r="K79" s="25">
        <v>72900</v>
      </c>
      <c r="L79" s="53">
        <f t="shared" si="19"/>
        <v>1.6423199417782983E-3</v>
      </c>
      <c r="M79" s="54">
        <f t="shared" si="20"/>
        <v>0</v>
      </c>
      <c r="N79" s="55">
        <f>100*K79/H79</f>
        <v>100</v>
      </c>
    </row>
    <row r="80" spans="1:14">
      <c r="A80" s="1"/>
      <c r="B80" s="69" t="s">
        <v>479</v>
      </c>
      <c r="C80" s="43" t="s">
        <v>480</v>
      </c>
      <c r="D80" s="25">
        <v>1356000</v>
      </c>
      <c r="E80" s="25">
        <v>0</v>
      </c>
      <c r="F80" s="25">
        <v>0</v>
      </c>
      <c r="G80" s="25">
        <v>0</v>
      </c>
      <c r="H80" s="25">
        <v>0</v>
      </c>
      <c r="I80" s="54">
        <f t="shared" si="17"/>
        <v>0</v>
      </c>
      <c r="J80" s="54">
        <f t="shared" si="18"/>
        <v>0</v>
      </c>
      <c r="K80" s="25">
        <v>0</v>
      </c>
      <c r="L80" s="53">
        <f t="shared" si="19"/>
        <v>0</v>
      </c>
      <c r="M80" s="54">
        <f t="shared" si="20"/>
        <v>0</v>
      </c>
      <c r="N80" s="55">
        <v>0</v>
      </c>
    </row>
    <row r="81" spans="1:14">
      <c r="A81" s="1"/>
      <c r="B81" s="69" t="s">
        <v>481</v>
      </c>
      <c r="C81" s="43" t="s">
        <v>482</v>
      </c>
      <c r="D81" s="25">
        <v>0</v>
      </c>
      <c r="E81" s="25">
        <v>0</v>
      </c>
      <c r="F81" s="25">
        <v>147164012</v>
      </c>
      <c r="G81" s="25">
        <v>2.9</v>
      </c>
      <c r="H81" s="25">
        <v>12</v>
      </c>
      <c r="I81" s="54">
        <f t="shared" si="17"/>
        <v>2.653757023333822E-7</v>
      </c>
      <c r="J81" s="54">
        <f t="shared" si="18"/>
        <v>-147164000</v>
      </c>
      <c r="K81" s="25">
        <v>0</v>
      </c>
      <c r="L81" s="53">
        <f t="shared" si="19"/>
        <v>0</v>
      </c>
      <c r="M81" s="54">
        <f t="shared" si="20"/>
        <v>12</v>
      </c>
      <c r="N81" s="55">
        <f>100*K81/H81</f>
        <v>0</v>
      </c>
    </row>
    <row r="82" spans="1:14">
      <c r="A82" s="1"/>
      <c r="B82" s="69" t="s">
        <v>309</v>
      </c>
      <c r="C82" s="43" t="s">
        <v>310</v>
      </c>
      <c r="D82" s="25">
        <v>0</v>
      </c>
      <c r="E82" s="25">
        <v>0</v>
      </c>
      <c r="F82" s="25">
        <v>0</v>
      </c>
      <c r="G82" s="25">
        <v>0</v>
      </c>
      <c r="H82" s="25">
        <v>0</v>
      </c>
      <c r="I82" s="54">
        <f t="shared" si="17"/>
        <v>0</v>
      </c>
      <c r="J82" s="54">
        <f t="shared" si="18"/>
        <v>0</v>
      </c>
      <c r="K82" s="25">
        <v>0</v>
      </c>
      <c r="L82" s="53">
        <f t="shared" si="19"/>
        <v>0</v>
      </c>
      <c r="M82" s="54">
        <f t="shared" si="20"/>
        <v>0</v>
      </c>
      <c r="N82" s="55">
        <v>0</v>
      </c>
    </row>
    <row r="83" spans="1:14">
      <c r="A83" s="1"/>
      <c r="B83" s="69" t="s">
        <v>483</v>
      </c>
      <c r="C83" s="43" t="s">
        <v>484</v>
      </c>
      <c r="D83" s="25">
        <v>819000</v>
      </c>
      <c r="E83" s="25">
        <v>0</v>
      </c>
      <c r="F83" s="25">
        <v>0</v>
      </c>
      <c r="G83" s="25">
        <v>0</v>
      </c>
      <c r="H83" s="25">
        <v>0</v>
      </c>
      <c r="I83" s="54">
        <f t="shared" si="17"/>
        <v>0</v>
      </c>
      <c r="J83" s="54">
        <f t="shared" si="18"/>
        <v>0</v>
      </c>
      <c r="K83" s="25">
        <v>0</v>
      </c>
      <c r="L83" s="53">
        <f t="shared" si="19"/>
        <v>0</v>
      </c>
      <c r="M83" s="54">
        <f t="shared" si="20"/>
        <v>0</v>
      </c>
      <c r="N83" s="55">
        <v>0</v>
      </c>
    </row>
    <row r="84" spans="1:14">
      <c r="A84" s="1"/>
      <c r="B84" s="22" t="s">
        <v>485</v>
      </c>
      <c r="C84" s="43" t="s">
        <v>486</v>
      </c>
      <c r="D84" s="25">
        <v>669110</v>
      </c>
      <c r="E84" s="25">
        <v>0</v>
      </c>
      <c r="F84" s="25">
        <v>0</v>
      </c>
      <c r="G84" s="25">
        <v>0</v>
      </c>
      <c r="H84" s="25">
        <v>0</v>
      </c>
      <c r="I84" s="54">
        <f t="shared" si="17"/>
        <v>0</v>
      </c>
      <c r="J84" s="54">
        <f t="shared" si="18"/>
        <v>0</v>
      </c>
      <c r="K84" s="25">
        <v>0</v>
      </c>
      <c r="L84" s="53">
        <f t="shared" si="19"/>
        <v>0</v>
      </c>
      <c r="M84" s="54">
        <f t="shared" si="20"/>
        <v>0</v>
      </c>
      <c r="N84" s="55">
        <v>0</v>
      </c>
    </row>
    <row r="85" spans="1:14">
      <c r="A85" s="1"/>
      <c r="B85" s="22" t="s">
        <v>487</v>
      </c>
      <c r="C85" s="43" t="s">
        <v>488</v>
      </c>
      <c r="D85" s="25">
        <v>0</v>
      </c>
      <c r="E85" s="25">
        <v>0</v>
      </c>
      <c r="F85" s="25">
        <v>0</v>
      </c>
      <c r="G85" s="25">
        <v>0</v>
      </c>
      <c r="H85" s="25">
        <v>1083422</v>
      </c>
      <c r="I85" s="54">
        <f t="shared" si="17"/>
        <v>2.3959489514453133E-2</v>
      </c>
      <c r="J85" s="54">
        <f t="shared" si="18"/>
        <v>1083422</v>
      </c>
      <c r="K85" s="25">
        <v>600000</v>
      </c>
      <c r="L85" s="53">
        <f t="shared" si="19"/>
        <v>1.3517036557846076E-2</v>
      </c>
      <c r="M85" s="54">
        <f t="shared" si="20"/>
        <v>483422</v>
      </c>
      <c r="N85" s="55">
        <f>100*K85/H85</f>
        <v>55.380082737843608</v>
      </c>
    </row>
    <row r="86" spans="1:14">
      <c r="A86" s="1"/>
      <c r="B86" s="22" t="s">
        <v>489</v>
      </c>
      <c r="C86" s="43" t="s">
        <v>490</v>
      </c>
      <c r="D86" s="25">
        <v>0</v>
      </c>
      <c r="E86" s="25">
        <v>0</v>
      </c>
      <c r="F86" s="25">
        <v>0</v>
      </c>
      <c r="G86" s="25">
        <v>0</v>
      </c>
      <c r="H86" s="25">
        <v>1083422</v>
      </c>
      <c r="I86" s="54">
        <f t="shared" si="17"/>
        <v>2.3959489514453133E-2</v>
      </c>
      <c r="J86" s="54">
        <f t="shared" si="18"/>
        <v>1083422</v>
      </c>
      <c r="K86" s="25">
        <v>1012168.8</v>
      </c>
      <c r="L86" s="53">
        <f t="shared" si="19"/>
        <v>2.2802537787185322E-2</v>
      </c>
      <c r="M86" s="54">
        <f t="shared" si="20"/>
        <v>71253.199999999953</v>
      </c>
      <c r="N86" s="55">
        <f>100*K86/H86</f>
        <v>93.423319814439807</v>
      </c>
    </row>
    <row r="87" spans="1:14" ht="18">
      <c r="A87" s="1"/>
      <c r="B87" s="22" t="s">
        <v>134</v>
      </c>
      <c r="C87" s="43" t="s">
        <v>491</v>
      </c>
      <c r="D87" s="25">
        <v>0</v>
      </c>
      <c r="E87" s="25">
        <v>0</v>
      </c>
      <c r="F87" s="25">
        <v>0</v>
      </c>
      <c r="G87" s="25">
        <v>0</v>
      </c>
      <c r="H87" s="25">
        <v>770000</v>
      </c>
      <c r="I87" s="54">
        <f t="shared" si="17"/>
        <v>1.702827423305869E-2</v>
      </c>
      <c r="J87" s="54">
        <f t="shared" si="18"/>
        <v>770000</v>
      </c>
      <c r="K87" s="25">
        <v>715215</v>
      </c>
      <c r="L87" s="53">
        <f>100*K87/$K$98</f>
        <v>1.6112645502866469E-2</v>
      </c>
      <c r="M87" s="54">
        <f t="shared" si="20"/>
        <v>54785</v>
      </c>
      <c r="N87" s="55">
        <f>100*K87/H87</f>
        <v>92.885064935064932</v>
      </c>
    </row>
    <row r="88" spans="1:14">
      <c r="A88" s="1"/>
      <c r="B88" s="22"/>
      <c r="C88" s="44" t="s">
        <v>67</v>
      </c>
      <c r="D88" s="30">
        <v>242607455.22</v>
      </c>
      <c r="E88" s="30">
        <v>5.9</v>
      </c>
      <c r="F88" s="30">
        <v>382000000</v>
      </c>
      <c r="G88" s="30">
        <v>7.6</v>
      </c>
      <c r="H88" s="30">
        <f>SUM(H49:H87)</f>
        <v>284308000</v>
      </c>
      <c r="I88" s="30">
        <f t="shared" si="17"/>
        <v>6.2873695982499358</v>
      </c>
      <c r="J88" s="30">
        <f t="shared" si="18"/>
        <v>-97692000</v>
      </c>
      <c r="K88" s="30">
        <f>SUM(K49:K87)</f>
        <v>241157565.80000001</v>
      </c>
      <c r="L88" s="29">
        <f t="shared" si="19"/>
        <v>5.4328927218662839</v>
      </c>
      <c r="M88" s="30">
        <f>SUM(M49:M87)</f>
        <v>43150434.200000003</v>
      </c>
      <c r="N88" s="31">
        <f>100*K88/H88</f>
        <v>84.822645089128685</v>
      </c>
    </row>
    <row r="89" spans="1:14">
      <c r="A89" s="1"/>
      <c r="B89" s="22" t="s">
        <v>76</v>
      </c>
      <c r="C89" s="43" t="s">
        <v>77</v>
      </c>
      <c r="D89" s="25"/>
      <c r="E89" s="25"/>
      <c r="F89" s="25"/>
      <c r="G89" s="25"/>
      <c r="H89" s="25"/>
      <c r="I89" s="25"/>
      <c r="J89" s="25"/>
      <c r="K89" s="25"/>
      <c r="L89" s="24"/>
      <c r="M89" s="25"/>
      <c r="N89" s="31"/>
    </row>
    <row r="90" spans="1:14">
      <c r="A90" s="1"/>
      <c r="B90" s="22"/>
      <c r="C90" s="44" t="s">
        <v>68</v>
      </c>
      <c r="D90" s="30">
        <v>0</v>
      </c>
      <c r="E90" s="30">
        <v>0</v>
      </c>
      <c r="F90" s="30">
        <v>0</v>
      </c>
      <c r="G90" s="30">
        <v>0</v>
      </c>
      <c r="H90" s="30">
        <v>0</v>
      </c>
      <c r="I90" s="30">
        <v>0</v>
      </c>
      <c r="J90" s="30">
        <v>0</v>
      </c>
      <c r="K90" s="30">
        <v>0</v>
      </c>
      <c r="L90" s="29">
        <v>0</v>
      </c>
      <c r="M90" s="30">
        <v>0</v>
      </c>
      <c r="N90" s="31">
        <v>0</v>
      </c>
    </row>
    <row r="91" spans="1:14">
      <c r="A91" s="1"/>
      <c r="B91" s="22"/>
      <c r="C91" s="42" t="s">
        <v>105</v>
      </c>
      <c r="D91" s="35">
        <v>9506479.0999999996</v>
      </c>
      <c r="E91" s="35">
        <v>100</v>
      </c>
      <c r="F91" s="35"/>
      <c r="G91" s="35"/>
      <c r="H91" s="35"/>
      <c r="I91" s="35"/>
      <c r="J91" s="35"/>
      <c r="K91" s="35">
        <f>K92</f>
        <v>5079031.5999999996</v>
      </c>
      <c r="L91" s="34">
        <v>100</v>
      </c>
      <c r="M91" s="35"/>
      <c r="N91" s="26"/>
    </row>
    <row r="92" spans="1:14">
      <c r="A92" s="1"/>
      <c r="B92" s="22"/>
      <c r="C92" s="42" t="s">
        <v>106</v>
      </c>
      <c r="D92" s="35">
        <v>9506479.0999999996</v>
      </c>
      <c r="E92" s="35">
        <v>100</v>
      </c>
      <c r="F92" s="35"/>
      <c r="G92" s="35"/>
      <c r="H92" s="35"/>
      <c r="I92" s="35"/>
      <c r="J92" s="35"/>
      <c r="K92" s="35">
        <f>SUM(K94:K96)</f>
        <v>5079031.5999999996</v>
      </c>
      <c r="L92" s="34">
        <v>100</v>
      </c>
      <c r="M92" s="35"/>
      <c r="N92" s="26"/>
    </row>
    <row r="93" spans="1:14">
      <c r="A93" s="1"/>
      <c r="B93" s="22" t="s">
        <v>76</v>
      </c>
      <c r="C93" s="43" t="s">
        <v>77</v>
      </c>
      <c r="D93" s="25"/>
      <c r="E93" s="25"/>
      <c r="F93" s="25"/>
      <c r="G93" s="25"/>
      <c r="H93" s="25"/>
      <c r="I93" s="25"/>
      <c r="J93" s="25"/>
      <c r="K93" s="25"/>
      <c r="L93" s="24"/>
      <c r="M93" s="25"/>
      <c r="N93" s="26"/>
    </row>
    <row r="94" spans="1:14">
      <c r="A94" s="1"/>
      <c r="B94" s="22" t="s">
        <v>145</v>
      </c>
      <c r="C94" s="43" t="s">
        <v>146</v>
      </c>
      <c r="D94" s="25">
        <v>5950</v>
      </c>
      <c r="E94" s="25">
        <v>0.1</v>
      </c>
      <c r="F94" s="25"/>
      <c r="G94" s="25"/>
      <c r="H94" s="25"/>
      <c r="I94" s="25"/>
      <c r="J94" s="25"/>
      <c r="K94" s="25">
        <v>3191281.6</v>
      </c>
      <c r="L94" s="24">
        <v>0</v>
      </c>
      <c r="M94" s="54">
        <f>H94-K94</f>
        <v>-3191281.6</v>
      </c>
      <c r="N94" s="55">
        <v>0</v>
      </c>
    </row>
    <row r="95" spans="1:14">
      <c r="A95" s="1"/>
      <c r="B95" s="22" t="s">
        <v>403</v>
      </c>
      <c r="C95" s="43" t="s">
        <v>404</v>
      </c>
      <c r="D95" s="25">
        <v>7962029.0999999996</v>
      </c>
      <c r="E95" s="25">
        <v>83.8</v>
      </c>
      <c r="F95" s="25"/>
      <c r="G95" s="25"/>
      <c r="H95" s="25"/>
      <c r="I95" s="25"/>
      <c r="J95" s="25"/>
      <c r="K95" s="25">
        <v>1887750</v>
      </c>
      <c r="L95" s="24">
        <v>97.1</v>
      </c>
      <c r="M95" s="54">
        <f>H95-K95</f>
        <v>-1887750</v>
      </c>
      <c r="N95" s="55">
        <v>0</v>
      </c>
    </row>
    <row r="96" spans="1:14">
      <c r="A96" s="1"/>
      <c r="B96" s="22" t="s">
        <v>415</v>
      </c>
      <c r="C96" s="43" t="s">
        <v>416</v>
      </c>
      <c r="D96" s="25">
        <v>1538500</v>
      </c>
      <c r="E96" s="25">
        <v>16.2</v>
      </c>
      <c r="F96" s="25"/>
      <c r="G96" s="25"/>
      <c r="H96" s="25"/>
      <c r="I96" s="25"/>
      <c r="J96" s="25"/>
      <c r="K96" s="25">
        <v>0</v>
      </c>
      <c r="L96" s="24">
        <v>0</v>
      </c>
      <c r="M96" s="54">
        <f>H96-K96</f>
        <v>0</v>
      </c>
      <c r="N96" s="55">
        <v>0</v>
      </c>
    </row>
    <row r="97" spans="1:14">
      <c r="A97" s="1"/>
      <c r="B97" s="22" t="s">
        <v>76</v>
      </c>
      <c r="C97" s="43" t="s">
        <v>77</v>
      </c>
      <c r="D97" s="25"/>
      <c r="E97" s="25"/>
      <c r="F97" s="25"/>
      <c r="G97" s="25"/>
      <c r="H97" s="25"/>
      <c r="I97" s="25"/>
      <c r="J97" s="25"/>
      <c r="K97" s="25"/>
      <c r="L97" s="24"/>
      <c r="M97" s="25"/>
      <c r="N97" s="26"/>
    </row>
    <row r="98" spans="1:14" ht="15" thickBot="1">
      <c r="A98" s="1"/>
      <c r="B98" s="22"/>
      <c r="C98" s="45" t="s">
        <v>73</v>
      </c>
      <c r="D98" s="46">
        <f>D36+D47+D91</f>
        <v>4140161103.6899996</v>
      </c>
      <c r="E98" s="46"/>
      <c r="F98" s="46">
        <f>F36+F47+F91</f>
        <v>5019287000</v>
      </c>
      <c r="G98" s="46"/>
      <c r="H98" s="46">
        <f>H36+H47+H91</f>
        <v>4521891000</v>
      </c>
      <c r="I98" s="46"/>
      <c r="J98" s="46">
        <f>J36+J47+J91</f>
        <v>-497396000</v>
      </c>
      <c r="K98" s="46">
        <f>K36+K47+K91</f>
        <v>4438842770.25</v>
      </c>
      <c r="L98" s="46"/>
      <c r="M98" s="46">
        <f>M36+M47+M91</f>
        <v>88127261.350000039</v>
      </c>
      <c r="N98" s="47"/>
    </row>
    <row r="99" spans="1:14" ht="15" thickTop="1">
      <c r="A99" s="1"/>
      <c r="B99" s="99"/>
      <c r="C99" s="99"/>
      <c r="D99" s="99"/>
      <c r="E99" s="99"/>
      <c r="F99" s="99"/>
      <c r="G99" s="99"/>
      <c r="H99" s="99"/>
      <c r="I99" s="99"/>
      <c r="J99" s="99"/>
      <c r="K99" s="99"/>
      <c r="L99" s="99"/>
      <c r="M99" s="99"/>
      <c r="N99" s="99"/>
    </row>
  </sheetData>
  <mergeCells count="21">
    <mergeCell ref="B99:N99"/>
    <mergeCell ref="B2:N2"/>
    <mergeCell ref="B3:N3"/>
    <mergeCell ref="B4:N4"/>
    <mergeCell ref="B13:C13"/>
    <mergeCell ref="B34:C34"/>
    <mergeCell ref="F10:G10"/>
    <mergeCell ref="H10:I10"/>
    <mergeCell ref="K10:L10"/>
    <mergeCell ref="M10:M11"/>
    <mergeCell ref="N10:N11"/>
    <mergeCell ref="C8:E8"/>
    <mergeCell ref="F8:G8"/>
    <mergeCell ref="H8:N8"/>
    <mergeCell ref="B9:C12"/>
    <mergeCell ref="D9:N9"/>
    <mergeCell ref="A5:A6"/>
    <mergeCell ref="B6:B7"/>
    <mergeCell ref="C6:E7"/>
    <mergeCell ref="F6:G7"/>
    <mergeCell ref="H6:N7"/>
  </mergeCells>
  <pageMargins left="0.7" right="0.7" top="0.75" bottom="0.75" header="0.3" footer="0.3"/>
  <pageSetup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73"/>
  <sheetViews>
    <sheetView tabSelected="1" zoomScale="90" zoomScaleNormal="90" workbookViewId="0">
      <pane ySplit="12" topLeftCell="A13" activePane="bottomLeft" state="frozen"/>
      <selection activeCell="D1" sqref="D1"/>
      <selection pane="bottomLeft" activeCell="O19" sqref="O19"/>
    </sheetView>
  </sheetViews>
  <sheetFormatPr defaultColWidth="9.125" defaultRowHeight="14.25"/>
  <cols>
    <col min="1" max="1" width="15" style="2" customWidth="1"/>
    <col min="2" max="2" width="30.625" style="2" customWidth="1"/>
    <col min="3" max="3" width="16.25" style="2" customWidth="1"/>
    <col min="4" max="4" width="15.875" style="2" customWidth="1"/>
    <col min="5" max="5" width="16.25" style="2" customWidth="1"/>
    <col min="6" max="6" width="11.125" style="2" customWidth="1"/>
    <col min="7" max="7" width="16.25" style="2" customWidth="1"/>
    <col min="8" max="8" width="11.125" style="2" customWidth="1"/>
    <col min="9" max="9" width="15.875" style="2" customWidth="1"/>
    <col min="10" max="10" width="16.25" style="2" customWidth="1"/>
    <col min="11" max="11" width="11.125" style="2" customWidth="1"/>
    <col min="12" max="12" width="15" style="2" customWidth="1"/>
    <col min="13" max="13" width="11.75" style="2" customWidth="1"/>
    <col min="14" max="16384" width="9.125" style="2"/>
  </cols>
  <sheetData>
    <row r="1" spans="1:13">
      <c r="A1" s="3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">
      <c r="A2" s="92" t="s">
        <v>56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13">
      <c r="A3" s="93" t="s">
        <v>0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3">
      <c r="A4" s="94" t="s">
        <v>1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</row>
    <row r="5" spans="1:13" ht="15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5.75" thickTop="1" thickBot="1">
      <c r="A6" s="95" t="s">
        <v>57</v>
      </c>
      <c r="B6" s="96" t="s">
        <v>58</v>
      </c>
      <c r="C6" s="96"/>
      <c r="D6" s="96"/>
      <c r="E6" s="97" t="s">
        <v>2</v>
      </c>
      <c r="F6" s="97"/>
      <c r="G6" s="98" t="s">
        <v>3</v>
      </c>
      <c r="H6" s="98"/>
      <c r="I6" s="98"/>
      <c r="J6" s="98"/>
      <c r="K6" s="98"/>
      <c r="L6" s="98"/>
      <c r="M6" s="98"/>
    </row>
    <row r="7" spans="1:13" ht="15" thickTop="1">
      <c r="A7" s="95"/>
      <c r="B7" s="96"/>
      <c r="C7" s="96"/>
      <c r="D7" s="96"/>
      <c r="E7" s="97"/>
      <c r="F7" s="97"/>
      <c r="G7" s="98"/>
      <c r="H7" s="98"/>
      <c r="I7" s="98"/>
      <c r="J7" s="98"/>
      <c r="K7" s="98"/>
      <c r="L7" s="98"/>
      <c r="M7" s="98"/>
    </row>
    <row r="8" spans="1:13">
      <c r="A8" s="4" t="s">
        <v>59</v>
      </c>
      <c r="B8" s="100" t="s">
        <v>35</v>
      </c>
      <c r="C8" s="100"/>
      <c r="D8" s="100"/>
      <c r="E8" s="101" t="s">
        <v>60</v>
      </c>
      <c r="F8" s="101"/>
      <c r="G8" s="102" t="s">
        <v>34</v>
      </c>
      <c r="H8" s="102"/>
      <c r="I8" s="102"/>
      <c r="J8" s="102"/>
      <c r="K8" s="102"/>
      <c r="L8" s="102"/>
      <c r="M8" s="102"/>
    </row>
    <row r="9" spans="1:13" ht="15" thickBot="1">
      <c r="A9" s="103" t="s">
        <v>4</v>
      </c>
      <c r="B9" s="103"/>
      <c r="C9" s="104" t="s">
        <v>61</v>
      </c>
      <c r="D9" s="104"/>
      <c r="E9" s="104"/>
      <c r="F9" s="104"/>
      <c r="G9" s="104"/>
      <c r="H9" s="104"/>
      <c r="I9" s="104"/>
      <c r="J9" s="104"/>
      <c r="K9" s="104"/>
      <c r="L9" s="104"/>
      <c r="M9" s="104"/>
    </row>
    <row r="10" spans="1:13" ht="15.75" thickTop="1" thickBot="1">
      <c r="A10" s="103"/>
      <c r="B10" s="103"/>
      <c r="C10" s="5" t="s">
        <v>62</v>
      </c>
      <c r="D10" s="6">
        <v>2024</v>
      </c>
      <c r="E10" s="105" t="s">
        <v>5</v>
      </c>
      <c r="F10" s="105"/>
      <c r="G10" s="105" t="s">
        <v>5</v>
      </c>
      <c r="H10" s="105"/>
      <c r="I10" s="7" t="s">
        <v>5</v>
      </c>
      <c r="J10" s="105" t="s">
        <v>5</v>
      </c>
      <c r="K10" s="105"/>
      <c r="L10" s="108" t="s">
        <v>63</v>
      </c>
      <c r="M10" s="109" t="s">
        <v>6</v>
      </c>
    </row>
    <row r="11" spans="1:13" ht="28.5" thickTop="1" thickBot="1">
      <c r="A11" s="103"/>
      <c r="B11" s="103"/>
      <c r="C11" s="8" t="s">
        <v>64</v>
      </c>
      <c r="D11" s="9" t="s">
        <v>7</v>
      </c>
      <c r="E11" s="10" t="s">
        <v>8</v>
      </c>
      <c r="F11" s="11" t="s">
        <v>7</v>
      </c>
      <c r="G11" s="10" t="s">
        <v>9</v>
      </c>
      <c r="H11" s="11" t="s">
        <v>7</v>
      </c>
      <c r="I11" s="12" t="s">
        <v>65</v>
      </c>
      <c r="J11" s="10" t="s">
        <v>10</v>
      </c>
      <c r="K11" s="11" t="s">
        <v>7</v>
      </c>
      <c r="L11" s="108"/>
      <c r="M11" s="109"/>
    </row>
    <row r="12" spans="1:13" ht="15.75" thickTop="1" thickBot="1">
      <c r="A12" s="103"/>
      <c r="B12" s="103"/>
      <c r="C12" s="13" t="s">
        <v>11</v>
      </c>
      <c r="D12" s="13" t="s">
        <v>12</v>
      </c>
      <c r="E12" s="13" t="s">
        <v>13</v>
      </c>
      <c r="F12" s="13" t="s">
        <v>14</v>
      </c>
      <c r="G12" s="13" t="s">
        <v>15</v>
      </c>
      <c r="H12" s="13" t="s">
        <v>16</v>
      </c>
      <c r="I12" s="13" t="s">
        <v>17</v>
      </c>
      <c r="J12" s="13" t="s">
        <v>18</v>
      </c>
      <c r="K12" s="13" t="s">
        <v>19</v>
      </c>
      <c r="L12" s="13" t="s">
        <v>20</v>
      </c>
      <c r="M12" s="14" t="s">
        <v>21</v>
      </c>
    </row>
    <row r="13" spans="1:13" ht="15" thickTop="1">
      <c r="A13" s="106" t="s">
        <v>36</v>
      </c>
      <c r="B13" s="106"/>
      <c r="C13" s="15"/>
      <c r="D13" s="16"/>
      <c r="E13" s="15"/>
      <c r="F13" s="16"/>
      <c r="G13" s="15"/>
      <c r="H13" s="16"/>
      <c r="I13" s="17"/>
      <c r="J13" s="15"/>
      <c r="K13" s="16"/>
      <c r="L13" s="15"/>
      <c r="M13" s="18"/>
    </row>
    <row r="14" spans="1:13">
      <c r="A14" s="19" t="s">
        <v>22</v>
      </c>
      <c r="B14" s="20" t="s">
        <v>23</v>
      </c>
      <c r="C14" s="15"/>
      <c r="D14" s="16"/>
      <c r="E14" s="15"/>
      <c r="F14" s="16"/>
      <c r="G14" s="15"/>
      <c r="H14" s="16"/>
      <c r="I14" s="21"/>
      <c r="J14" s="15"/>
      <c r="K14" s="16"/>
      <c r="L14" s="15"/>
      <c r="M14" s="18"/>
    </row>
    <row r="15" spans="1:13" s="50" customFormat="1">
      <c r="A15" s="51" t="s">
        <v>38</v>
      </c>
      <c r="B15" s="52" t="s">
        <v>39</v>
      </c>
      <c r="C15" s="54">
        <v>787063581</v>
      </c>
      <c r="D15" s="82">
        <f>C15/C$30</f>
        <v>2.5947696211885932E-2</v>
      </c>
      <c r="E15" s="54">
        <v>804450000</v>
      </c>
      <c r="F15" s="82">
        <f>E15/E$30</f>
        <v>2.9250038396470317E-2</v>
      </c>
      <c r="G15" s="54">
        <v>861450000</v>
      </c>
      <c r="H15" s="82">
        <f>G15/G$30</f>
        <v>3.0036014975853512E-2</v>
      </c>
      <c r="I15" s="54">
        <f>G15-E15</f>
        <v>57000000</v>
      </c>
      <c r="J15" s="54">
        <v>857191010</v>
      </c>
      <c r="K15" s="82">
        <f>J15/J$30</f>
        <v>3.0152119276484406E-2</v>
      </c>
      <c r="L15" s="54">
        <f>G15-J15</f>
        <v>4258990</v>
      </c>
      <c r="M15" s="55">
        <f>100*J15/G15</f>
        <v>99.505602182366943</v>
      </c>
    </row>
    <row r="16" spans="1:13" s="50" customFormat="1">
      <c r="A16" s="51" t="s">
        <v>40</v>
      </c>
      <c r="B16" s="52" t="s">
        <v>41</v>
      </c>
      <c r="C16" s="54">
        <v>131269842</v>
      </c>
      <c r="D16" s="82">
        <f t="shared" ref="D16:D30" si="0">C16/C$30</f>
        <v>4.3276681379039242E-3</v>
      </c>
      <c r="E16" s="54">
        <v>136540000</v>
      </c>
      <c r="F16" s="82">
        <f t="shared" ref="F16:F30" si="1">E16/E$30</f>
        <v>4.9646345237790504E-3</v>
      </c>
      <c r="G16" s="54">
        <v>143940000</v>
      </c>
      <c r="H16" s="82">
        <f t="shared" ref="H16:H30" si="2">G16/G$30</f>
        <v>5.0187288822617152E-3</v>
      </c>
      <c r="I16" s="54">
        <f t="shared" ref="I16:I30" si="3">G16-E16</f>
        <v>7400000</v>
      </c>
      <c r="J16" s="54">
        <v>142585119</v>
      </c>
      <c r="K16" s="82">
        <f t="shared" ref="K16:K30" si="4">J16/J$30</f>
        <v>5.0155023384341408E-3</v>
      </c>
      <c r="L16" s="54">
        <f t="shared" ref="L16:L21" si="5">G16-J16</f>
        <v>1354881</v>
      </c>
      <c r="M16" s="55">
        <f t="shared" ref="M16:M21" si="6">100*J16/G16</f>
        <v>99.058718215923307</v>
      </c>
    </row>
    <row r="17" spans="1:13" s="50" customFormat="1">
      <c r="A17" s="51" t="s">
        <v>42</v>
      </c>
      <c r="B17" s="52" t="s">
        <v>43</v>
      </c>
      <c r="C17" s="54">
        <v>364117653.06999999</v>
      </c>
      <c r="D17" s="82">
        <f t="shared" si="0"/>
        <v>1.2004130892755961E-2</v>
      </c>
      <c r="E17" s="54">
        <v>355600000</v>
      </c>
      <c r="F17" s="82">
        <f t="shared" si="1"/>
        <v>1.2929720496966678E-2</v>
      </c>
      <c r="G17" s="54">
        <v>365600000</v>
      </c>
      <c r="H17" s="82">
        <f t="shared" si="2"/>
        <v>1.2747306373175511E-2</v>
      </c>
      <c r="I17" s="54">
        <f t="shared" si="3"/>
        <v>10000000</v>
      </c>
      <c r="J17" s="54">
        <v>360230176.15999997</v>
      </c>
      <c r="K17" s="82">
        <f t="shared" si="4"/>
        <v>1.2671275260534182E-2</v>
      </c>
      <c r="L17" s="54">
        <f t="shared" si="5"/>
        <v>5369823.8400000334</v>
      </c>
      <c r="M17" s="55">
        <f t="shared" si="6"/>
        <v>98.531229803063454</v>
      </c>
    </row>
    <row r="18" spans="1:13" s="50" customFormat="1">
      <c r="A18" s="51" t="s">
        <v>44</v>
      </c>
      <c r="B18" s="52" t="s">
        <v>45</v>
      </c>
      <c r="C18" s="54">
        <v>0</v>
      </c>
      <c r="D18" s="82">
        <f t="shared" si="0"/>
        <v>0</v>
      </c>
      <c r="E18" s="54">
        <v>0</v>
      </c>
      <c r="F18" s="82">
        <f t="shared" si="1"/>
        <v>0</v>
      </c>
      <c r="G18" s="54">
        <v>0</v>
      </c>
      <c r="H18" s="82">
        <f t="shared" si="2"/>
        <v>0</v>
      </c>
      <c r="I18" s="54">
        <f t="shared" si="3"/>
        <v>0</v>
      </c>
      <c r="J18" s="54">
        <v>0</v>
      </c>
      <c r="K18" s="82">
        <f t="shared" si="4"/>
        <v>0</v>
      </c>
      <c r="L18" s="54">
        <f t="shared" si="5"/>
        <v>0</v>
      </c>
      <c r="M18" s="55">
        <v>0</v>
      </c>
    </row>
    <row r="19" spans="1:13" s="50" customFormat="1">
      <c r="A19" s="51" t="s">
        <v>46</v>
      </c>
      <c r="B19" s="52" t="s">
        <v>47</v>
      </c>
      <c r="C19" s="54">
        <v>3676903</v>
      </c>
      <c r="D19" s="82">
        <f t="shared" si="0"/>
        <v>1.2121912936608359E-4</v>
      </c>
      <c r="E19" s="54">
        <v>0</v>
      </c>
      <c r="F19" s="82">
        <f t="shared" si="1"/>
        <v>0</v>
      </c>
      <c r="G19" s="54">
        <v>19097000</v>
      </c>
      <c r="H19" s="82">
        <f t="shared" si="2"/>
        <v>6.6585150385266062E-4</v>
      </c>
      <c r="I19" s="54">
        <f t="shared" si="3"/>
        <v>19097000</v>
      </c>
      <c r="J19" s="54">
        <v>13583848</v>
      </c>
      <c r="K19" s="82">
        <f t="shared" si="4"/>
        <v>4.7781859626553263E-4</v>
      </c>
      <c r="L19" s="54">
        <f t="shared" si="5"/>
        <v>5513152</v>
      </c>
      <c r="M19" s="55">
        <f t="shared" si="6"/>
        <v>71.130795412892084</v>
      </c>
    </row>
    <row r="20" spans="1:13" s="50" customFormat="1">
      <c r="A20" s="51" t="s">
        <v>48</v>
      </c>
      <c r="B20" s="52" t="s">
        <v>49</v>
      </c>
      <c r="C20" s="54">
        <v>0</v>
      </c>
      <c r="D20" s="82">
        <f t="shared" si="0"/>
        <v>0</v>
      </c>
      <c r="E20" s="54">
        <v>0</v>
      </c>
      <c r="F20" s="82">
        <f t="shared" si="1"/>
        <v>0</v>
      </c>
      <c r="G20" s="54">
        <v>0</v>
      </c>
      <c r="H20" s="82">
        <f t="shared" si="2"/>
        <v>0</v>
      </c>
      <c r="I20" s="54">
        <f t="shared" si="3"/>
        <v>0</v>
      </c>
      <c r="J20" s="54">
        <v>0</v>
      </c>
      <c r="K20" s="82">
        <f t="shared" si="4"/>
        <v>0</v>
      </c>
      <c r="L20" s="54">
        <f t="shared" si="5"/>
        <v>0</v>
      </c>
      <c r="M20" s="55">
        <v>0</v>
      </c>
    </row>
    <row r="21" spans="1:13" s="50" customFormat="1">
      <c r="A21" s="51" t="s">
        <v>50</v>
      </c>
      <c r="B21" s="52" t="s">
        <v>51</v>
      </c>
      <c r="C21" s="54">
        <v>29040592956.25</v>
      </c>
      <c r="D21" s="82">
        <f t="shared" si="0"/>
        <v>0.95740230145626493</v>
      </c>
      <c r="E21" s="54">
        <v>25950000000</v>
      </c>
      <c r="F21" s="82">
        <f t="shared" si="1"/>
        <v>0.94354962569259093</v>
      </c>
      <c r="G21" s="54">
        <v>27150084000</v>
      </c>
      <c r="H21" s="82">
        <f t="shared" si="2"/>
        <v>0.94663686762978794</v>
      </c>
      <c r="I21" s="54">
        <f t="shared" si="3"/>
        <v>1200084000</v>
      </c>
      <c r="J21" s="54">
        <v>26953785214.810001</v>
      </c>
      <c r="K21" s="82">
        <f t="shared" si="4"/>
        <v>0.94811277447915965</v>
      </c>
      <c r="L21" s="54">
        <f t="shared" si="5"/>
        <v>196298785.18999863</v>
      </c>
      <c r="M21" s="55">
        <f t="shared" si="6"/>
        <v>99.276986453559402</v>
      </c>
    </row>
    <row r="22" spans="1:13">
      <c r="A22" s="27"/>
      <c r="B22" s="28" t="s">
        <v>66</v>
      </c>
      <c r="C22" s="30">
        <v>30326720935.32</v>
      </c>
      <c r="D22" s="83">
        <f t="shared" si="0"/>
        <v>0.99980301582817677</v>
      </c>
      <c r="E22" s="30">
        <v>27246590000</v>
      </c>
      <c r="F22" s="83">
        <f t="shared" si="1"/>
        <v>0.99069401910980692</v>
      </c>
      <c r="G22" s="30">
        <f t="shared" ref="G22:L22" si="7">SUM(G15:G21)</f>
        <v>28540171000</v>
      </c>
      <c r="H22" s="83">
        <f t="shared" si="2"/>
        <v>0.99510476936493131</v>
      </c>
      <c r="I22" s="30">
        <f t="shared" si="7"/>
        <v>1293581000</v>
      </c>
      <c r="J22" s="30">
        <f t="shared" si="7"/>
        <v>28327375367.970001</v>
      </c>
      <c r="K22" s="83">
        <f t="shared" si="4"/>
        <v>0.99642948995087788</v>
      </c>
      <c r="L22" s="30">
        <f t="shared" si="7"/>
        <v>212795632.02999866</v>
      </c>
      <c r="M22" s="74">
        <f t="shared" ref="M22:M30" si="8">100*J22/G22</f>
        <v>99.254399589862302</v>
      </c>
    </row>
    <row r="23" spans="1:13">
      <c r="A23" s="22" t="s">
        <v>52</v>
      </c>
      <c r="B23" s="23" t="s">
        <v>53</v>
      </c>
      <c r="C23" s="25">
        <v>5975061</v>
      </c>
      <c r="D23" s="85">
        <f t="shared" si="0"/>
        <v>1.9698417182320034E-4</v>
      </c>
      <c r="E23" s="25">
        <v>0</v>
      </c>
      <c r="F23" s="85">
        <f t="shared" si="1"/>
        <v>0</v>
      </c>
      <c r="G23" s="25">
        <v>0</v>
      </c>
      <c r="H23" s="82">
        <f t="shared" si="2"/>
        <v>0</v>
      </c>
      <c r="I23" s="54">
        <f t="shared" si="3"/>
        <v>0</v>
      </c>
      <c r="J23" s="25">
        <v>0</v>
      </c>
      <c r="K23" s="82">
        <f t="shared" si="4"/>
        <v>0</v>
      </c>
      <c r="L23" s="54">
        <f>G23-J23</f>
        <v>0</v>
      </c>
      <c r="M23" s="55">
        <v>0</v>
      </c>
    </row>
    <row r="24" spans="1:13">
      <c r="A24" s="22" t="s">
        <v>54</v>
      </c>
      <c r="B24" s="23" t="s">
        <v>55</v>
      </c>
      <c r="C24" s="25">
        <v>0</v>
      </c>
      <c r="D24" s="85">
        <f t="shared" si="0"/>
        <v>0</v>
      </c>
      <c r="E24" s="25">
        <v>205938000</v>
      </c>
      <c r="F24" s="85">
        <f t="shared" si="1"/>
        <v>7.4879661971437679E-3</v>
      </c>
      <c r="G24" s="25">
        <v>140398000</v>
      </c>
      <c r="H24" s="82">
        <f t="shared" si="2"/>
        <v>4.8952306350686422E-3</v>
      </c>
      <c r="I24" s="54">
        <f t="shared" si="3"/>
        <v>-65540000</v>
      </c>
      <c r="J24" s="25">
        <v>101505605.2</v>
      </c>
      <c r="K24" s="82">
        <f t="shared" si="4"/>
        <v>3.5705100491221155E-3</v>
      </c>
      <c r="L24" s="54">
        <f>G24-J24</f>
        <v>38892394.799999997</v>
      </c>
      <c r="M24" s="55">
        <f t="shared" si="8"/>
        <v>72.298469493867429</v>
      </c>
    </row>
    <row r="25" spans="1:13">
      <c r="A25" s="27"/>
      <c r="B25" s="28" t="s">
        <v>67</v>
      </c>
      <c r="C25" s="30">
        <v>5975061</v>
      </c>
      <c r="D25" s="83">
        <f t="shared" si="0"/>
        <v>1.9698417182320034E-4</v>
      </c>
      <c r="E25" s="30">
        <v>205938000</v>
      </c>
      <c r="F25" s="83">
        <f t="shared" si="1"/>
        <v>7.4879661971437679E-3</v>
      </c>
      <c r="G25" s="30">
        <f>G23+G24</f>
        <v>140398000</v>
      </c>
      <c r="H25" s="83">
        <f t="shared" si="2"/>
        <v>4.8952306350686422E-3</v>
      </c>
      <c r="I25" s="30">
        <f t="shared" si="3"/>
        <v>-65540000</v>
      </c>
      <c r="J25" s="30">
        <f>J23+J24</f>
        <v>101505605.2</v>
      </c>
      <c r="K25" s="83">
        <f t="shared" si="4"/>
        <v>3.5705100491221155E-3</v>
      </c>
      <c r="L25" s="30">
        <f t="shared" ref="L25:L30" si="9">G25-J25</f>
        <v>38892394.799999997</v>
      </c>
      <c r="M25" s="74">
        <f t="shared" si="8"/>
        <v>72.298469493867429</v>
      </c>
    </row>
    <row r="26" spans="1:13">
      <c r="A26" s="22" t="s">
        <v>52</v>
      </c>
      <c r="B26" s="23" t="s">
        <v>53</v>
      </c>
      <c r="C26" s="25">
        <v>0</v>
      </c>
      <c r="D26" s="85">
        <f t="shared" si="0"/>
        <v>0</v>
      </c>
      <c r="E26" s="25">
        <v>0</v>
      </c>
      <c r="F26" s="85">
        <f t="shared" si="1"/>
        <v>0</v>
      </c>
      <c r="G26" s="25">
        <v>0</v>
      </c>
      <c r="H26" s="82">
        <f t="shared" si="2"/>
        <v>0</v>
      </c>
      <c r="I26" s="54">
        <f t="shared" si="3"/>
        <v>0</v>
      </c>
      <c r="J26" s="25">
        <v>0</v>
      </c>
      <c r="K26" s="82">
        <f t="shared" si="4"/>
        <v>0</v>
      </c>
      <c r="L26" s="54">
        <f t="shared" si="9"/>
        <v>0</v>
      </c>
      <c r="M26" s="55">
        <v>0</v>
      </c>
    </row>
    <row r="27" spans="1:13">
      <c r="A27" s="22" t="s">
        <v>54</v>
      </c>
      <c r="B27" s="23" t="s">
        <v>55</v>
      </c>
      <c r="C27" s="25">
        <v>0</v>
      </c>
      <c r="D27" s="85">
        <f t="shared" si="0"/>
        <v>0</v>
      </c>
      <c r="E27" s="25">
        <v>50000000</v>
      </c>
      <c r="F27" s="85">
        <f t="shared" si="1"/>
        <v>1.818014693049308E-3</v>
      </c>
      <c r="G27" s="25">
        <v>0</v>
      </c>
      <c r="H27" s="82">
        <f t="shared" si="2"/>
        <v>0</v>
      </c>
      <c r="I27" s="54">
        <f t="shared" si="3"/>
        <v>-50000000</v>
      </c>
      <c r="J27" s="25">
        <v>0</v>
      </c>
      <c r="K27" s="82">
        <f t="shared" si="4"/>
        <v>0</v>
      </c>
      <c r="L27" s="54">
        <f t="shared" si="9"/>
        <v>0</v>
      </c>
      <c r="M27" s="55">
        <v>0</v>
      </c>
    </row>
    <row r="28" spans="1:13">
      <c r="A28" s="27"/>
      <c r="B28" s="28" t="s">
        <v>68</v>
      </c>
      <c r="C28" s="30">
        <v>0</v>
      </c>
      <c r="D28" s="83">
        <f t="shared" si="0"/>
        <v>0</v>
      </c>
      <c r="E28" s="30">
        <v>50000000</v>
      </c>
      <c r="F28" s="83">
        <f t="shared" si="1"/>
        <v>1.818014693049308E-3</v>
      </c>
      <c r="G28" s="30">
        <f>G26+G27</f>
        <v>0</v>
      </c>
      <c r="H28" s="83">
        <f t="shared" si="2"/>
        <v>0</v>
      </c>
      <c r="I28" s="30">
        <f t="shared" si="3"/>
        <v>-50000000</v>
      </c>
      <c r="J28" s="30">
        <f>J26+J27</f>
        <v>0</v>
      </c>
      <c r="K28" s="83">
        <f t="shared" si="4"/>
        <v>0</v>
      </c>
      <c r="L28" s="54">
        <f t="shared" si="9"/>
        <v>0</v>
      </c>
      <c r="M28" s="55">
        <v>0</v>
      </c>
    </row>
    <row r="29" spans="1:13">
      <c r="A29" s="32"/>
      <c r="B29" s="33" t="s">
        <v>69</v>
      </c>
      <c r="C29" s="35">
        <v>5975061</v>
      </c>
      <c r="D29" s="84">
        <f t="shared" si="0"/>
        <v>1.9698417182320034E-4</v>
      </c>
      <c r="E29" s="35">
        <v>255938000</v>
      </c>
      <c r="F29" s="84">
        <f t="shared" si="1"/>
        <v>9.3059808901930757E-3</v>
      </c>
      <c r="G29" s="35">
        <f>G28+G25</f>
        <v>140398000</v>
      </c>
      <c r="H29" s="84">
        <f t="shared" si="2"/>
        <v>4.8952306350686422E-3</v>
      </c>
      <c r="I29" s="35">
        <f t="shared" si="3"/>
        <v>-115540000</v>
      </c>
      <c r="J29" s="35">
        <f>J28+J25</f>
        <v>101505605.2</v>
      </c>
      <c r="K29" s="84">
        <f t="shared" si="4"/>
        <v>3.5705100491221155E-3</v>
      </c>
      <c r="L29" s="35">
        <f t="shared" si="9"/>
        <v>38892394.799999997</v>
      </c>
      <c r="M29" s="36">
        <f t="shared" si="8"/>
        <v>72.298469493867429</v>
      </c>
    </row>
    <row r="30" spans="1:13">
      <c r="A30" s="32"/>
      <c r="B30" s="33" t="s">
        <v>70</v>
      </c>
      <c r="C30" s="35">
        <v>30332695996.32</v>
      </c>
      <c r="D30" s="84">
        <f t="shared" si="0"/>
        <v>1</v>
      </c>
      <c r="E30" s="35">
        <v>27502528000</v>
      </c>
      <c r="F30" s="84">
        <f t="shared" si="1"/>
        <v>1</v>
      </c>
      <c r="G30" s="35">
        <f>G22+G29</f>
        <v>28680569000</v>
      </c>
      <c r="H30" s="84">
        <f t="shared" si="2"/>
        <v>1</v>
      </c>
      <c r="I30" s="35">
        <f t="shared" si="3"/>
        <v>1178041000</v>
      </c>
      <c r="J30" s="35">
        <f>J22+J29</f>
        <v>28428880973.170002</v>
      </c>
      <c r="K30" s="84">
        <f t="shared" si="4"/>
        <v>1</v>
      </c>
      <c r="L30" s="35">
        <f t="shared" si="9"/>
        <v>251688026.82999802</v>
      </c>
      <c r="M30" s="36">
        <f t="shared" si="8"/>
        <v>99.12244409505962</v>
      </c>
    </row>
    <row r="31" spans="1:13">
      <c r="A31" s="27"/>
      <c r="B31" s="28" t="s">
        <v>71</v>
      </c>
      <c r="C31" s="30">
        <v>64080</v>
      </c>
      <c r="D31" s="30"/>
      <c r="E31" s="30"/>
      <c r="F31" s="30"/>
      <c r="G31" s="30"/>
      <c r="H31" s="30"/>
      <c r="I31" s="30"/>
      <c r="J31" s="30">
        <v>148875</v>
      </c>
      <c r="K31" s="30"/>
      <c r="L31" s="30"/>
      <c r="M31" s="55"/>
    </row>
    <row r="32" spans="1:13">
      <c r="A32" s="27"/>
      <c r="B32" s="28" t="s">
        <v>72</v>
      </c>
      <c r="C32" s="30">
        <v>758738</v>
      </c>
      <c r="D32" s="30"/>
      <c r="E32" s="30"/>
      <c r="F32" s="30"/>
      <c r="G32" s="30"/>
      <c r="H32" s="30"/>
      <c r="I32" s="30"/>
      <c r="J32" s="30">
        <v>117862</v>
      </c>
      <c r="K32" s="30"/>
      <c r="L32" s="30"/>
      <c r="M32" s="31"/>
    </row>
    <row r="33" spans="1:13" ht="15" thickBot="1">
      <c r="A33" s="32"/>
      <c r="B33" s="33" t="s">
        <v>73</v>
      </c>
      <c r="C33" s="35">
        <v>30333518814.32</v>
      </c>
      <c r="D33" s="35"/>
      <c r="E33" s="35"/>
      <c r="F33" s="35"/>
      <c r="G33" s="35">
        <f>G30+G31+G32</f>
        <v>28680569000</v>
      </c>
      <c r="H33" s="35"/>
      <c r="I33" s="35"/>
      <c r="J33" s="35">
        <f>J30+J31+J32</f>
        <v>28429147710.170002</v>
      </c>
      <c r="K33" s="35"/>
      <c r="L33" s="35"/>
      <c r="M33" s="36"/>
    </row>
    <row r="34" spans="1:13" ht="15" thickTop="1">
      <c r="A34" s="107" t="s">
        <v>74</v>
      </c>
      <c r="B34" s="107"/>
      <c r="C34" s="37"/>
      <c r="D34" s="38"/>
      <c r="E34" s="37"/>
      <c r="F34" s="38"/>
      <c r="G34" s="37"/>
      <c r="H34" s="38"/>
      <c r="I34" s="39"/>
      <c r="J34" s="37"/>
      <c r="K34" s="38"/>
      <c r="L34" s="37"/>
      <c r="M34" s="40"/>
    </row>
    <row r="35" spans="1:13">
      <c r="A35" s="41" t="s">
        <v>37</v>
      </c>
      <c r="B35" s="20" t="s">
        <v>23</v>
      </c>
      <c r="C35" s="15"/>
      <c r="D35" s="16"/>
      <c r="E35" s="15"/>
      <c r="F35" s="16"/>
      <c r="G35" s="15"/>
      <c r="H35" s="16"/>
      <c r="I35" s="21"/>
      <c r="J35" s="15"/>
      <c r="K35" s="16"/>
      <c r="L35" s="15"/>
      <c r="M35" s="18"/>
    </row>
    <row r="36" spans="1:13">
      <c r="A36" s="22"/>
      <c r="B36" s="42" t="s">
        <v>75</v>
      </c>
      <c r="C36" s="35">
        <f>SUM(C38:C49)</f>
        <v>30326720935.32</v>
      </c>
      <c r="D36" s="35">
        <f>100*C36/$C$72</f>
        <v>99.977589546924605</v>
      </c>
      <c r="E36" s="35">
        <f>SUM(E38:E49)</f>
        <v>27246590000</v>
      </c>
      <c r="F36" s="35">
        <f>100*E36/$E$72</f>
        <v>99.069401910980687</v>
      </c>
      <c r="G36" s="35">
        <f>SUM(G38:G49)</f>
        <v>28540171000</v>
      </c>
      <c r="H36" s="35">
        <f>100*G36/$G$72</f>
        <v>99.510476936493134</v>
      </c>
      <c r="I36" s="35">
        <f>SUM(I38:I49)</f>
        <v>1293581000</v>
      </c>
      <c r="J36" s="35">
        <f>SUM(J38:J49)</f>
        <v>28327375367.970001</v>
      </c>
      <c r="K36" s="35">
        <f>100*J36/$J$72</f>
        <v>99.642014093290612</v>
      </c>
      <c r="L36" s="35">
        <f>SUM(L38:L49)</f>
        <v>212795632.03</v>
      </c>
      <c r="M36" s="36">
        <f>100*J36/G36</f>
        <v>99.254399589862302</v>
      </c>
    </row>
    <row r="37" spans="1:13">
      <c r="A37" s="22" t="s">
        <v>76</v>
      </c>
      <c r="B37" s="43" t="s">
        <v>77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</row>
    <row r="38" spans="1:13" s="50" customFormat="1" ht="18">
      <c r="A38" s="51" t="s">
        <v>363</v>
      </c>
      <c r="B38" s="56" t="s">
        <v>364</v>
      </c>
      <c r="C38" s="54">
        <v>5763983902.1899996</v>
      </c>
      <c r="D38" s="54">
        <v>19</v>
      </c>
      <c r="E38" s="54">
        <v>7232000000</v>
      </c>
      <c r="F38" s="54">
        <v>26.3</v>
      </c>
      <c r="G38" s="54">
        <v>5392720000</v>
      </c>
      <c r="H38" s="54">
        <f t="shared" ref="H38:H49" si="10">100*G38/$G$72</f>
        <v>18.802695302174794</v>
      </c>
      <c r="I38" s="54">
        <f>G38-E38</f>
        <v>-1839280000</v>
      </c>
      <c r="J38" s="54">
        <v>5309265379</v>
      </c>
      <c r="K38" s="54">
        <f t="shared" ref="K38:K49" si="11">100*J38/$J$72</f>
        <v>18.675429292242583</v>
      </c>
      <c r="L38" s="54">
        <f t="shared" ref="L38:L49" si="12">G38-J38</f>
        <v>83454621</v>
      </c>
      <c r="M38" s="55">
        <f t="shared" ref="M38:M49" si="13">100*J38/G38</f>
        <v>98.452457739322639</v>
      </c>
    </row>
    <row r="39" spans="1:13" s="50" customFormat="1">
      <c r="A39" s="51" t="s">
        <v>492</v>
      </c>
      <c r="B39" s="56" t="s">
        <v>493</v>
      </c>
      <c r="C39" s="54">
        <v>19612354217.810001</v>
      </c>
      <c r="D39" s="54">
        <v>64.7</v>
      </c>
      <c r="E39" s="54">
        <v>15238000000</v>
      </c>
      <c r="F39" s="54">
        <v>55.4</v>
      </c>
      <c r="G39" s="54">
        <v>18696948000</v>
      </c>
      <c r="H39" s="54">
        <f t="shared" si="10"/>
        <v>65.190296608132144</v>
      </c>
      <c r="I39" s="54">
        <f t="shared" ref="I39:I49" si="14">G39-E39</f>
        <v>3458948000</v>
      </c>
      <c r="J39" s="54">
        <v>18603924791</v>
      </c>
      <c r="K39" s="54">
        <f t="shared" si="11"/>
        <v>65.439614935571171</v>
      </c>
      <c r="L39" s="54">
        <f t="shared" si="12"/>
        <v>93023209</v>
      </c>
      <c r="M39" s="55">
        <f t="shared" si="13"/>
        <v>99.502468483091462</v>
      </c>
    </row>
    <row r="40" spans="1:13" s="50" customFormat="1" ht="18">
      <c r="A40" s="51" t="s">
        <v>494</v>
      </c>
      <c r="B40" s="56" t="s">
        <v>495</v>
      </c>
      <c r="C40" s="54">
        <v>445160388</v>
      </c>
      <c r="D40" s="54">
        <v>1.5</v>
      </c>
      <c r="E40" s="54">
        <v>452672000</v>
      </c>
      <c r="F40" s="54">
        <v>1.6</v>
      </c>
      <c r="G40" s="54">
        <v>482667000</v>
      </c>
      <c r="H40" s="54">
        <f t="shared" si="10"/>
        <v>1.6829059423472386</v>
      </c>
      <c r="I40" s="54">
        <f t="shared" si="14"/>
        <v>29995000</v>
      </c>
      <c r="J40" s="54">
        <v>478453948</v>
      </c>
      <c r="K40" s="54">
        <f t="shared" si="11"/>
        <v>1.6829697213499015</v>
      </c>
      <c r="L40" s="54">
        <f t="shared" si="12"/>
        <v>4213052</v>
      </c>
      <c r="M40" s="55">
        <f t="shared" si="13"/>
        <v>99.127130713307523</v>
      </c>
    </row>
    <row r="41" spans="1:13" s="50" customFormat="1">
      <c r="A41" s="51" t="s">
        <v>496</v>
      </c>
      <c r="B41" s="56" t="s">
        <v>497</v>
      </c>
      <c r="C41" s="54">
        <v>2200000000</v>
      </c>
      <c r="D41" s="54">
        <v>7.3</v>
      </c>
      <c r="E41" s="54">
        <v>2250000000</v>
      </c>
      <c r="F41" s="54">
        <v>8.1999999999999993</v>
      </c>
      <c r="G41" s="54">
        <v>1482355000</v>
      </c>
      <c r="H41" s="54">
        <f t="shared" si="10"/>
        <v>5.1684992721030047</v>
      </c>
      <c r="I41" s="54">
        <f t="shared" si="14"/>
        <v>-767645000</v>
      </c>
      <c r="J41" s="54">
        <v>1482355000</v>
      </c>
      <c r="K41" s="54">
        <f t="shared" si="11"/>
        <v>5.2142083720283843</v>
      </c>
      <c r="L41" s="54">
        <f t="shared" si="12"/>
        <v>0</v>
      </c>
      <c r="M41" s="55">
        <f t="shared" si="13"/>
        <v>100</v>
      </c>
    </row>
    <row r="42" spans="1:13" s="50" customFormat="1">
      <c r="A42" s="51" t="s">
        <v>498</v>
      </c>
      <c r="B42" s="56" t="s">
        <v>499</v>
      </c>
      <c r="C42" s="54">
        <v>12637301</v>
      </c>
      <c r="D42" s="54">
        <v>0</v>
      </c>
      <c r="E42" s="54">
        <v>13565000</v>
      </c>
      <c r="F42" s="54">
        <v>0</v>
      </c>
      <c r="G42" s="54">
        <v>14033000</v>
      </c>
      <c r="H42" s="54">
        <f t="shared" si="10"/>
        <v>4.89285969187013E-2</v>
      </c>
      <c r="I42" s="54">
        <f t="shared" si="14"/>
        <v>468000</v>
      </c>
      <c r="J42" s="54">
        <v>13931481</v>
      </c>
      <c r="K42" s="54">
        <f t="shared" si="11"/>
        <v>4.9004216172883266E-2</v>
      </c>
      <c r="L42" s="54">
        <f t="shared" si="12"/>
        <v>101519</v>
      </c>
      <c r="M42" s="55">
        <f t="shared" si="13"/>
        <v>99.27656951471532</v>
      </c>
    </row>
    <row r="43" spans="1:13" s="50" customFormat="1" ht="18">
      <c r="A43" s="51" t="s">
        <v>500</v>
      </c>
      <c r="B43" s="56" t="s">
        <v>501</v>
      </c>
      <c r="C43" s="54">
        <v>3676903</v>
      </c>
      <c r="D43" s="54">
        <v>0</v>
      </c>
      <c r="E43" s="54">
        <v>80000000</v>
      </c>
      <c r="F43" s="54">
        <v>0.3</v>
      </c>
      <c r="G43" s="54">
        <v>19111679</v>
      </c>
      <c r="H43" s="54">
        <f t="shared" si="10"/>
        <v>6.6636331378223349E-2</v>
      </c>
      <c r="I43" s="54">
        <f t="shared" si="14"/>
        <v>-60888321</v>
      </c>
      <c r="J43" s="54">
        <v>13583848</v>
      </c>
      <c r="K43" s="54">
        <f t="shared" si="11"/>
        <v>4.7781411312378633E-2</v>
      </c>
      <c r="L43" s="54">
        <f t="shared" si="12"/>
        <v>5527831</v>
      </c>
      <c r="M43" s="55">
        <f t="shared" si="13"/>
        <v>71.0761623821748</v>
      </c>
    </row>
    <row r="44" spans="1:13" s="50" customFormat="1" ht="18">
      <c r="A44" s="51" t="s">
        <v>502</v>
      </c>
      <c r="B44" s="56" t="s">
        <v>503</v>
      </c>
      <c r="C44" s="54">
        <v>275365973.25</v>
      </c>
      <c r="D44" s="54">
        <v>0.9</v>
      </c>
      <c r="E44" s="54">
        <v>330000000</v>
      </c>
      <c r="F44" s="54">
        <v>1.2</v>
      </c>
      <c r="G44" s="54">
        <v>363833321</v>
      </c>
      <c r="H44" s="54">
        <f t="shared" si="10"/>
        <v>1.2685707909072514</v>
      </c>
      <c r="I44" s="54">
        <f t="shared" si="14"/>
        <v>33833321</v>
      </c>
      <c r="J44" s="54">
        <v>347402955.81</v>
      </c>
      <c r="K44" s="54">
        <f t="shared" si="11"/>
        <v>1.2219956762394357</v>
      </c>
      <c r="L44" s="54">
        <f t="shared" si="12"/>
        <v>16430365.189999998</v>
      </c>
      <c r="M44" s="55">
        <f>100*J44/G44</f>
        <v>95.484095534504377</v>
      </c>
    </row>
    <row r="45" spans="1:13" s="50" customFormat="1" ht="18">
      <c r="A45" s="51" t="s">
        <v>504</v>
      </c>
      <c r="B45" s="56" t="s">
        <v>505</v>
      </c>
      <c r="C45" s="54">
        <v>305139349</v>
      </c>
      <c r="D45" s="54">
        <v>1</v>
      </c>
      <c r="E45" s="54">
        <v>307375000</v>
      </c>
      <c r="F45" s="54">
        <v>1.1000000000000001</v>
      </c>
      <c r="G45" s="54">
        <v>313782000</v>
      </c>
      <c r="H45" s="54">
        <f t="shared" si="10"/>
        <v>1.094057792228599</v>
      </c>
      <c r="I45" s="54">
        <f t="shared" si="14"/>
        <v>6407000</v>
      </c>
      <c r="J45" s="54">
        <v>310610212</v>
      </c>
      <c r="K45" s="54">
        <f t="shared" si="11"/>
        <v>1.0925765878267428</v>
      </c>
      <c r="L45" s="54">
        <f t="shared" si="12"/>
        <v>3171788</v>
      </c>
      <c r="M45" s="55">
        <f t="shared" si="13"/>
        <v>98.98917464991618</v>
      </c>
    </row>
    <row r="46" spans="1:13" s="50" customFormat="1">
      <c r="A46" s="51" t="s">
        <v>506</v>
      </c>
      <c r="B46" s="56" t="s">
        <v>507</v>
      </c>
      <c r="C46" s="54">
        <v>242901590.81</v>
      </c>
      <c r="D46" s="54">
        <v>0.8</v>
      </c>
      <c r="E46" s="54">
        <v>240803000</v>
      </c>
      <c r="F46" s="54">
        <v>0.9</v>
      </c>
      <c r="G46" s="54">
        <v>258622000</v>
      </c>
      <c r="H46" s="54">
        <f t="shared" si="10"/>
        <v>0.90173245865519613</v>
      </c>
      <c r="I46" s="54">
        <f t="shared" si="14"/>
        <v>17819000</v>
      </c>
      <c r="J46" s="54">
        <v>257052020.40000001</v>
      </c>
      <c r="K46" s="54">
        <f t="shared" si="11"/>
        <v>0.90418475791324693</v>
      </c>
      <c r="L46" s="54">
        <f t="shared" si="12"/>
        <v>1569979.599999994</v>
      </c>
      <c r="M46" s="55">
        <f t="shared" si="13"/>
        <v>99.392944297082224</v>
      </c>
    </row>
    <row r="47" spans="1:13" s="50" customFormat="1">
      <c r="A47" s="51" t="s">
        <v>508</v>
      </c>
      <c r="B47" s="56" t="s">
        <v>509</v>
      </c>
      <c r="C47" s="54">
        <v>318594999</v>
      </c>
      <c r="D47" s="54">
        <v>1.1000000000000001</v>
      </c>
      <c r="E47" s="54">
        <v>0</v>
      </c>
      <c r="F47" s="54">
        <v>0</v>
      </c>
      <c r="G47" s="54">
        <v>382803000</v>
      </c>
      <c r="H47" s="54">
        <f t="shared" si="10"/>
        <v>1.3347120135587267</v>
      </c>
      <c r="I47" s="54">
        <f t="shared" si="14"/>
        <v>382803000</v>
      </c>
      <c r="J47" s="54">
        <v>380102440</v>
      </c>
      <c r="K47" s="54">
        <f t="shared" si="11"/>
        <v>1.337016655845878</v>
      </c>
      <c r="L47" s="54">
        <f t="shared" si="12"/>
        <v>2700560</v>
      </c>
      <c r="M47" s="55">
        <f t="shared" si="13"/>
        <v>99.294530084664956</v>
      </c>
    </row>
    <row r="48" spans="1:13" s="50" customFormat="1" ht="18">
      <c r="A48" s="51" t="s">
        <v>510</v>
      </c>
      <c r="B48" s="56" t="s">
        <v>511</v>
      </c>
      <c r="C48" s="54">
        <v>284196551.25999999</v>
      </c>
      <c r="D48" s="54">
        <v>0.9</v>
      </c>
      <c r="E48" s="54">
        <v>282175000</v>
      </c>
      <c r="F48" s="54">
        <v>1</v>
      </c>
      <c r="G48" s="54">
        <v>303296000</v>
      </c>
      <c r="H48" s="54">
        <f t="shared" si="10"/>
        <v>1.0574964534350766</v>
      </c>
      <c r="I48" s="54">
        <f t="shared" si="14"/>
        <v>21121000</v>
      </c>
      <c r="J48" s="54">
        <v>301342572.75999999</v>
      </c>
      <c r="K48" s="54">
        <f t="shared" si="11"/>
        <v>1.0599775126294071</v>
      </c>
      <c r="L48" s="54">
        <f t="shared" si="12"/>
        <v>1953427.2400000095</v>
      </c>
      <c r="M48" s="55">
        <f t="shared" si="13"/>
        <v>99.355933728107189</v>
      </c>
    </row>
    <row r="49" spans="1:13" s="50" customFormat="1" ht="18">
      <c r="A49" s="51" t="s">
        <v>512</v>
      </c>
      <c r="B49" s="56" t="s">
        <v>513</v>
      </c>
      <c r="C49" s="54">
        <v>862709760</v>
      </c>
      <c r="D49" s="54">
        <v>2.8</v>
      </c>
      <c r="E49" s="54">
        <v>820000000</v>
      </c>
      <c r="F49" s="54">
        <v>3</v>
      </c>
      <c r="G49" s="54">
        <v>830000000</v>
      </c>
      <c r="H49" s="54">
        <f t="shared" si="10"/>
        <v>2.8939453746541779</v>
      </c>
      <c r="I49" s="54">
        <f t="shared" si="14"/>
        <v>10000000</v>
      </c>
      <c r="J49" s="54">
        <v>829350720</v>
      </c>
      <c r="K49" s="54">
        <f t="shared" si="11"/>
        <v>2.9172549541585981</v>
      </c>
      <c r="L49" s="54">
        <f t="shared" si="12"/>
        <v>649280</v>
      </c>
      <c r="M49" s="55">
        <f t="shared" si="13"/>
        <v>99.921773493975905</v>
      </c>
    </row>
    <row r="50" spans="1:13">
      <c r="A50" s="22"/>
      <c r="B50" s="42" t="s">
        <v>80</v>
      </c>
      <c r="C50" s="35">
        <v>5975061</v>
      </c>
      <c r="D50" s="35">
        <v>0</v>
      </c>
      <c r="E50" s="35">
        <v>255938000</v>
      </c>
      <c r="F50" s="35">
        <v>0.9</v>
      </c>
      <c r="G50" s="35">
        <f>G60+G63</f>
        <v>140398000</v>
      </c>
      <c r="H50" s="35">
        <v>0.9</v>
      </c>
      <c r="I50" s="35">
        <v>0</v>
      </c>
      <c r="J50" s="35">
        <f>J60+J63</f>
        <v>101505605.2</v>
      </c>
      <c r="K50" s="35">
        <v>0</v>
      </c>
      <c r="L50" s="35">
        <f>L60+L63</f>
        <v>38892394.799999997</v>
      </c>
      <c r="M50" s="36">
        <v>0</v>
      </c>
    </row>
    <row r="51" spans="1:13">
      <c r="A51" s="22" t="s">
        <v>76</v>
      </c>
      <c r="B51" s="43" t="s">
        <v>77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</row>
    <row r="52" spans="1:13" ht="18">
      <c r="A52" s="22" t="s">
        <v>514</v>
      </c>
      <c r="B52" s="43" t="s">
        <v>515</v>
      </c>
      <c r="C52" s="25">
        <v>5975061</v>
      </c>
      <c r="D52" s="25">
        <v>0</v>
      </c>
      <c r="E52" s="25">
        <v>0</v>
      </c>
      <c r="F52" s="25">
        <v>0</v>
      </c>
      <c r="G52" s="25">
        <v>0</v>
      </c>
      <c r="H52" s="54">
        <f t="shared" ref="H52:H60" si="15">100*G52/$G$72</f>
        <v>0</v>
      </c>
      <c r="I52" s="54">
        <f t="shared" ref="I52:I60" si="16">G52-E52</f>
        <v>0</v>
      </c>
      <c r="J52" s="25">
        <v>0</v>
      </c>
      <c r="K52" s="54">
        <f t="shared" ref="K52:K60" si="17">100*J52/$J$72</f>
        <v>0</v>
      </c>
      <c r="L52" s="54">
        <f t="shared" ref="L52:L59" si="18">G52-J52</f>
        <v>0</v>
      </c>
      <c r="M52" s="55">
        <v>0</v>
      </c>
    </row>
    <row r="53" spans="1:13" ht="18">
      <c r="A53" s="22" t="s">
        <v>516</v>
      </c>
      <c r="B53" s="43" t="s">
        <v>517</v>
      </c>
      <c r="C53" s="25">
        <v>0</v>
      </c>
      <c r="D53" s="25">
        <v>0</v>
      </c>
      <c r="E53" s="25">
        <v>99504441</v>
      </c>
      <c r="F53" s="25">
        <v>0.4</v>
      </c>
      <c r="G53" s="25">
        <v>4441</v>
      </c>
      <c r="H53" s="54">
        <f t="shared" si="15"/>
        <v>1.5484351094986993E-5</v>
      </c>
      <c r="I53" s="54">
        <f t="shared" si="16"/>
        <v>-99500000</v>
      </c>
      <c r="J53" s="25">
        <v>0</v>
      </c>
      <c r="K53" s="54">
        <f t="shared" si="17"/>
        <v>0</v>
      </c>
      <c r="L53" s="54">
        <f t="shared" si="18"/>
        <v>4441</v>
      </c>
      <c r="M53" s="55">
        <f t="shared" ref="M53:M59" si="19">100*J53/G53</f>
        <v>0</v>
      </c>
    </row>
    <row r="54" spans="1:13" ht="18">
      <c r="A54" s="22" t="s">
        <v>518</v>
      </c>
      <c r="B54" s="43" t="s">
        <v>519</v>
      </c>
      <c r="C54" s="25">
        <v>0</v>
      </c>
      <c r="D54" s="25">
        <v>0</v>
      </c>
      <c r="E54" s="25">
        <v>2040000</v>
      </c>
      <c r="F54" s="25">
        <v>0</v>
      </c>
      <c r="G54" s="25">
        <v>0</v>
      </c>
      <c r="H54" s="54">
        <f t="shared" si="15"/>
        <v>0</v>
      </c>
      <c r="I54" s="54">
        <f t="shared" si="16"/>
        <v>-2040000</v>
      </c>
      <c r="J54" s="25">
        <v>0</v>
      </c>
      <c r="K54" s="54">
        <f t="shared" si="17"/>
        <v>0</v>
      </c>
      <c r="L54" s="54">
        <f t="shared" si="18"/>
        <v>0</v>
      </c>
      <c r="M54" s="55">
        <v>0</v>
      </c>
    </row>
    <row r="55" spans="1:13">
      <c r="A55" s="22" t="s">
        <v>520</v>
      </c>
      <c r="B55" s="43" t="s">
        <v>521</v>
      </c>
      <c r="C55" s="25">
        <v>0</v>
      </c>
      <c r="D55" s="25">
        <v>0</v>
      </c>
      <c r="E55" s="25">
        <v>3520000</v>
      </c>
      <c r="F55" s="25">
        <v>0</v>
      </c>
      <c r="G55" s="25">
        <v>3520000</v>
      </c>
      <c r="H55" s="54">
        <f t="shared" si="15"/>
        <v>1.227311773347314E-2</v>
      </c>
      <c r="I55" s="54">
        <f t="shared" si="16"/>
        <v>0</v>
      </c>
      <c r="J55" s="25">
        <v>2543467.2000000002</v>
      </c>
      <c r="K55" s="54">
        <f t="shared" si="17"/>
        <v>8.946688187525656E-3</v>
      </c>
      <c r="L55" s="54">
        <f t="shared" si="18"/>
        <v>976532.79999999981</v>
      </c>
      <c r="M55" s="55">
        <f>100*J55/G55</f>
        <v>72.257590909090922</v>
      </c>
    </row>
    <row r="56" spans="1:13">
      <c r="A56" s="22" t="s">
        <v>522</v>
      </c>
      <c r="B56" s="43" t="s">
        <v>523</v>
      </c>
      <c r="C56" s="25">
        <v>0</v>
      </c>
      <c r="D56" s="25">
        <v>0</v>
      </c>
      <c r="E56" s="25">
        <v>95291545</v>
      </c>
      <c r="F56" s="25">
        <v>0.3</v>
      </c>
      <c r="G56" s="25">
        <v>131291545</v>
      </c>
      <c r="H56" s="54">
        <f t="shared" si="15"/>
        <v>0.4577717582939167</v>
      </c>
      <c r="I56" s="54">
        <f t="shared" si="16"/>
        <v>36000000</v>
      </c>
      <c r="J56" s="25">
        <v>93635580</v>
      </c>
      <c r="K56" s="54">
        <f t="shared" si="17"/>
        <v>0.32936471031280196</v>
      </c>
      <c r="L56" s="54">
        <f t="shared" si="18"/>
        <v>37655965</v>
      </c>
      <c r="M56" s="55">
        <f t="shared" si="19"/>
        <v>71.318819502047901</v>
      </c>
    </row>
    <row r="57" spans="1:13" ht="18">
      <c r="A57" s="22" t="s">
        <v>524</v>
      </c>
      <c r="B57" s="43" t="s">
        <v>525</v>
      </c>
      <c r="C57" s="25">
        <v>0</v>
      </c>
      <c r="D57" s="25">
        <v>0</v>
      </c>
      <c r="E57" s="25">
        <v>1220000</v>
      </c>
      <c r="F57" s="25">
        <v>0</v>
      </c>
      <c r="G57" s="25">
        <v>1220000</v>
      </c>
      <c r="H57" s="54">
        <f t="shared" si="15"/>
        <v>4.2537510326242133E-3</v>
      </c>
      <c r="I57" s="54">
        <f t="shared" si="16"/>
        <v>0</v>
      </c>
      <c r="J57" s="25">
        <v>1199878</v>
      </c>
      <c r="K57" s="54">
        <f t="shared" si="17"/>
        <v>4.2205908254181173E-3</v>
      </c>
      <c r="L57" s="54">
        <f t="shared" si="18"/>
        <v>20122</v>
      </c>
      <c r="M57" s="55">
        <f t="shared" si="19"/>
        <v>98.350655737704912</v>
      </c>
    </row>
    <row r="58" spans="1:13">
      <c r="A58" s="22" t="s">
        <v>526</v>
      </c>
      <c r="B58" s="43" t="s">
        <v>527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  <c r="H58" s="54">
        <f t="shared" si="15"/>
        <v>0</v>
      </c>
      <c r="I58" s="54">
        <f t="shared" si="16"/>
        <v>0</v>
      </c>
      <c r="J58" s="25">
        <v>0</v>
      </c>
      <c r="K58" s="54">
        <f t="shared" si="17"/>
        <v>0</v>
      </c>
      <c r="L58" s="54">
        <f t="shared" si="18"/>
        <v>0</v>
      </c>
      <c r="M58" s="55">
        <v>0</v>
      </c>
    </row>
    <row r="59" spans="1:13">
      <c r="A59" s="22" t="s">
        <v>528</v>
      </c>
      <c r="B59" s="43" t="s">
        <v>529</v>
      </c>
      <c r="C59" s="25">
        <v>0</v>
      </c>
      <c r="D59" s="25">
        <v>0</v>
      </c>
      <c r="E59" s="25">
        <v>4362014</v>
      </c>
      <c r="F59" s="25">
        <v>0</v>
      </c>
      <c r="G59" s="25">
        <v>4362014</v>
      </c>
      <c r="H59" s="54">
        <f t="shared" si="15"/>
        <v>1.5208952095755143E-2</v>
      </c>
      <c r="I59" s="54">
        <f t="shared" si="16"/>
        <v>0</v>
      </c>
      <c r="J59" s="25">
        <v>4126680</v>
      </c>
      <c r="K59" s="54">
        <f t="shared" si="17"/>
        <v>1.4515665548861165E-2</v>
      </c>
      <c r="L59" s="54">
        <f t="shared" si="18"/>
        <v>235334</v>
      </c>
      <c r="M59" s="55">
        <f t="shared" si="19"/>
        <v>94.604923322116804</v>
      </c>
    </row>
    <row r="60" spans="1:13" ht="18">
      <c r="A60" s="22"/>
      <c r="B60" s="44" t="s">
        <v>67</v>
      </c>
      <c r="C60" s="30">
        <v>5975061</v>
      </c>
      <c r="D60" s="30">
        <v>0</v>
      </c>
      <c r="E60" s="30">
        <v>205938000</v>
      </c>
      <c r="F60" s="30">
        <v>0.7</v>
      </c>
      <c r="G60" s="30">
        <f>SUM(G52:G59)</f>
        <v>140398000</v>
      </c>
      <c r="H60" s="30">
        <f t="shared" si="15"/>
        <v>0.4895230635068642</v>
      </c>
      <c r="I60" s="30">
        <f t="shared" si="16"/>
        <v>-65540000</v>
      </c>
      <c r="J60" s="30">
        <f>SUM(J52:J59)</f>
        <v>101505605.2</v>
      </c>
      <c r="K60" s="30">
        <f t="shared" si="17"/>
        <v>0.35704765487460688</v>
      </c>
      <c r="L60" s="30">
        <f>G60-J60</f>
        <v>38892394.799999997</v>
      </c>
      <c r="M60" s="74">
        <f>100*J60/G60</f>
        <v>72.298469493867429</v>
      </c>
    </row>
    <row r="61" spans="1:13">
      <c r="A61" s="22" t="s">
        <v>76</v>
      </c>
      <c r="B61" s="43" t="s">
        <v>77</v>
      </c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6"/>
    </row>
    <row r="62" spans="1:13" ht="18">
      <c r="A62" s="22" t="s">
        <v>530</v>
      </c>
      <c r="B62" s="43" t="s">
        <v>531</v>
      </c>
      <c r="C62" s="25">
        <v>0</v>
      </c>
      <c r="D62" s="25">
        <v>0</v>
      </c>
      <c r="E62" s="25">
        <v>50000000</v>
      </c>
      <c r="F62" s="25">
        <v>0.2</v>
      </c>
      <c r="G62" s="25">
        <v>0</v>
      </c>
      <c r="H62" s="54">
        <f>100*G62/$G$72</f>
        <v>0</v>
      </c>
      <c r="I62" s="54">
        <f>G62-E62</f>
        <v>-50000000</v>
      </c>
      <c r="J62" s="25">
        <v>0</v>
      </c>
      <c r="K62" s="54">
        <f>100*J62/$J$72</f>
        <v>0</v>
      </c>
      <c r="L62" s="54">
        <f>G62-J62</f>
        <v>0</v>
      </c>
      <c r="M62" s="55">
        <v>0</v>
      </c>
    </row>
    <row r="63" spans="1:13" ht="18">
      <c r="A63" s="22"/>
      <c r="B63" s="44" t="s">
        <v>68</v>
      </c>
      <c r="C63" s="30">
        <v>0</v>
      </c>
      <c r="D63" s="30">
        <v>0</v>
      </c>
      <c r="E63" s="30">
        <v>50000000</v>
      </c>
      <c r="F63" s="30">
        <v>0.2</v>
      </c>
      <c r="G63" s="30">
        <f>G62</f>
        <v>0</v>
      </c>
      <c r="H63" s="30">
        <f>100*G63/$G$72</f>
        <v>0</v>
      </c>
      <c r="I63" s="30">
        <f>G63-E63</f>
        <v>-50000000</v>
      </c>
      <c r="J63" s="30">
        <f>J62</f>
        <v>0</v>
      </c>
      <c r="K63" s="30">
        <f>100*J63/$J$72</f>
        <v>0</v>
      </c>
      <c r="L63" s="30">
        <f>G63-J63</f>
        <v>0</v>
      </c>
      <c r="M63" s="74">
        <v>0</v>
      </c>
    </row>
    <row r="64" spans="1:13" ht="18">
      <c r="A64" s="22"/>
      <c r="B64" s="42" t="s">
        <v>105</v>
      </c>
      <c r="C64" s="35">
        <v>822818</v>
      </c>
      <c r="D64" s="35">
        <v>100</v>
      </c>
      <c r="E64" s="35"/>
      <c r="F64" s="35"/>
      <c r="G64" s="35"/>
      <c r="H64" s="35"/>
      <c r="I64" s="35"/>
      <c r="J64" s="35">
        <f>J65+J68</f>
        <v>266737</v>
      </c>
      <c r="K64" s="35">
        <f>K65+K68</f>
        <v>9.3825183476949525E-4</v>
      </c>
      <c r="L64" s="35"/>
      <c r="M64" s="36"/>
    </row>
    <row r="65" spans="1:13" ht="18">
      <c r="A65" s="22"/>
      <c r="B65" s="42" t="s">
        <v>106</v>
      </c>
      <c r="C65" s="35">
        <v>64080</v>
      </c>
      <c r="D65" s="35">
        <v>7.8</v>
      </c>
      <c r="E65" s="35"/>
      <c r="F65" s="35"/>
      <c r="G65" s="35"/>
      <c r="H65" s="35"/>
      <c r="I65" s="35"/>
      <c r="J65" s="35">
        <f>J67</f>
        <v>148875</v>
      </c>
      <c r="K65" s="35">
        <f>100*J65/$J$72</f>
        <v>5.2367028909115949E-4</v>
      </c>
      <c r="L65" s="35"/>
      <c r="M65" s="36"/>
    </row>
    <row r="66" spans="1:13">
      <c r="A66" s="22" t="s">
        <v>76</v>
      </c>
      <c r="B66" s="43" t="s">
        <v>77</v>
      </c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6"/>
    </row>
    <row r="67" spans="1:13" ht="18">
      <c r="A67" s="22" t="s">
        <v>494</v>
      </c>
      <c r="B67" s="43" t="s">
        <v>495</v>
      </c>
      <c r="C67" s="25">
        <v>64080</v>
      </c>
      <c r="D67" s="25">
        <v>7.8</v>
      </c>
      <c r="E67" s="25"/>
      <c r="F67" s="25"/>
      <c r="G67" s="25"/>
      <c r="H67" s="25"/>
      <c r="I67" s="25"/>
      <c r="J67" s="25">
        <v>148875</v>
      </c>
      <c r="K67" s="25">
        <v>0</v>
      </c>
      <c r="L67" s="54"/>
      <c r="M67" s="55"/>
    </row>
    <row r="68" spans="1:13" ht="18">
      <c r="A68" s="22"/>
      <c r="B68" s="42" t="s">
        <v>371</v>
      </c>
      <c r="C68" s="35">
        <v>758738</v>
      </c>
      <c r="D68" s="35">
        <v>92.2</v>
      </c>
      <c r="E68" s="35"/>
      <c r="F68" s="35"/>
      <c r="G68" s="35"/>
      <c r="H68" s="35"/>
      <c r="I68" s="35"/>
      <c r="J68" s="35">
        <f>J70+J71</f>
        <v>117862</v>
      </c>
      <c r="K68" s="35">
        <f>100*J68/$J$72</f>
        <v>4.1458154567833582E-4</v>
      </c>
      <c r="L68" s="35"/>
      <c r="M68" s="36"/>
    </row>
    <row r="69" spans="1:13">
      <c r="A69" s="22" t="s">
        <v>76</v>
      </c>
      <c r="B69" s="43" t="s">
        <v>77</v>
      </c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6"/>
    </row>
    <row r="70" spans="1:13">
      <c r="A70" s="22" t="s">
        <v>378</v>
      </c>
      <c r="B70" s="43" t="s">
        <v>379</v>
      </c>
      <c r="C70" s="25">
        <v>0</v>
      </c>
      <c r="D70" s="25">
        <v>0</v>
      </c>
      <c r="E70" s="25"/>
      <c r="F70" s="25"/>
      <c r="G70" s="25"/>
      <c r="H70" s="25"/>
      <c r="I70" s="25"/>
      <c r="J70" s="25">
        <v>79200</v>
      </c>
      <c r="K70" s="25">
        <v>67.2</v>
      </c>
      <c r="L70" s="54"/>
      <c r="M70" s="55"/>
    </row>
    <row r="71" spans="1:13" ht="18">
      <c r="A71" s="22" t="s">
        <v>494</v>
      </c>
      <c r="B71" s="43" t="s">
        <v>495</v>
      </c>
      <c r="C71" s="25">
        <v>758738</v>
      </c>
      <c r="D71" s="25">
        <v>92.2</v>
      </c>
      <c r="E71" s="25"/>
      <c r="F71" s="25"/>
      <c r="G71" s="25"/>
      <c r="H71" s="25"/>
      <c r="I71" s="25"/>
      <c r="J71" s="25">
        <v>38662</v>
      </c>
      <c r="K71" s="25">
        <v>32.799999999999997</v>
      </c>
      <c r="L71" s="54"/>
      <c r="M71" s="55"/>
    </row>
    <row r="72" spans="1:13" ht="15" thickBot="1">
      <c r="A72" s="22"/>
      <c r="B72" s="45" t="s">
        <v>73</v>
      </c>
      <c r="C72" s="46">
        <f>C36+C50+C64</f>
        <v>30333518814.32</v>
      </c>
      <c r="D72" s="46"/>
      <c r="E72" s="46">
        <f>E36+E50+E64</f>
        <v>27502528000</v>
      </c>
      <c r="F72" s="46"/>
      <c r="G72" s="46">
        <f>G36+G50+G64</f>
        <v>28680569000</v>
      </c>
      <c r="H72" s="46"/>
      <c r="I72" s="46">
        <f>I36+I50+I64</f>
        <v>1293581000</v>
      </c>
      <c r="J72" s="46">
        <f>J36+J50+J64</f>
        <v>28429147710.170002</v>
      </c>
      <c r="K72" s="46"/>
      <c r="L72" s="46"/>
      <c r="M72" s="47"/>
    </row>
    <row r="73" spans="1:13" ht="15" thickTop="1">
      <c r="A73" s="99"/>
      <c r="B73" s="99"/>
      <c r="C73" s="99"/>
      <c r="D73" s="99"/>
      <c r="E73" s="99"/>
      <c r="F73" s="99"/>
      <c r="G73" s="99"/>
      <c r="H73" s="99"/>
      <c r="I73" s="99"/>
      <c r="J73" s="99"/>
      <c r="K73" s="99"/>
      <c r="L73" s="99"/>
      <c r="M73" s="99"/>
    </row>
  </sheetData>
  <mergeCells count="20">
    <mergeCell ref="A73:M73"/>
    <mergeCell ref="B8:D8"/>
    <mergeCell ref="E8:F8"/>
    <mergeCell ref="G8:M8"/>
    <mergeCell ref="A9:B12"/>
    <mergeCell ref="C9:M9"/>
    <mergeCell ref="J10:K10"/>
    <mergeCell ref="A13:B13"/>
    <mergeCell ref="E10:F10"/>
    <mergeCell ref="G10:H10"/>
    <mergeCell ref="A34:B34"/>
    <mergeCell ref="L10:L11"/>
    <mergeCell ref="M10:M11"/>
    <mergeCell ref="A2:M2"/>
    <mergeCell ref="A3:M3"/>
    <mergeCell ref="A4:M4"/>
    <mergeCell ref="A6:A7"/>
    <mergeCell ref="B6:D7"/>
    <mergeCell ref="E6:F7"/>
    <mergeCell ref="G6:M7"/>
  </mergeCells>
  <pageMargins left="0.7" right="0.7" top="0.75" bottom="0.75" header="0.3" footer="0.3"/>
  <pageSetup scale="60" orientation="landscape" r:id="rId1"/>
</worksheet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Aneksi nr.2 01110</vt:lpstr>
      <vt:lpstr>Aneksi nr.2 01190</vt:lpstr>
      <vt:lpstr>Aneksi nr.2 07220</vt:lpstr>
      <vt:lpstr>Aneksi nr.2 07330</vt:lpstr>
      <vt:lpstr>Aneksi nr.2 07450</vt:lpstr>
      <vt:lpstr>Aneksi nr.2 10430</vt:lpstr>
      <vt:lpstr>'Aneksi nr.2 07450'!JR_PAGE_ANCHOR_0_1</vt:lpstr>
      <vt:lpstr>'Aneksi nr.2 01110'!Print_Titles</vt:lpstr>
      <vt:lpstr>'Aneksi nr.2 01190'!Print_Titles</vt:lpstr>
      <vt:lpstr>'Aneksi nr.2 07220'!Print_Titles</vt:lpstr>
      <vt:lpstr>'Aneksi nr.2 07330'!Print_Titles</vt:lpstr>
      <vt:lpstr>'Aneksi nr.2 07450'!Print_Titles</vt:lpstr>
      <vt:lpstr>'Aneksi nr.2 10430'!Print_Titles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2025-10-07T11:14:10Z</dcterms:created>
  <dcterms:modified xsi:type="dcterms:W3CDTF">2026-05-06T12:51:41Z</dcterms:modified>
  <cp:category/>
  <cp:contentStatus/>
</cp:coreProperties>
</file>