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ledjana.gjoni\Desktop\B.Faktik 2025\"/>
    </mc:Choice>
  </mc:AlternateContent>
  <xr:revisionPtr revIDLastSave="0" documentId="13_ncr:1_{10F11D21-F143-4139-82C0-DC5924005EBF}" xr6:coauthVersionLast="47" xr6:coauthVersionMax="47" xr10:uidLastSave="{00000000-0000-0000-0000-000000000000}"/>
  <bookViews>
    <workbookView xWindow="-105" yWindow="0" windowWidth="24555" windowHeight="15585" xr2:uid="{00000000-000D-0000-FFFF-FFFF00000000}"/>
  </bookViews>
  <sheets>
    <sheet name="01110" sheetId="15" r:id="rId1"/>
    <sheet name="01150" sheetId="8" r:id="rId2"/>
    <sheet name="04130" sheetId="9" r:id="rId3"/>
    <sheet name="04160" sheetId="10" r:id="rId4"/>
    <sheet name="04170" sheetId="11" r:id="rId5"/>
    <sheet name="06190" sheetId="12" r:id="rId6"/>
    <sheet name="09240" sheetId="13" r:id="rId7"/>
    <sheet name="10220" sheetId="16" r:id="rId8"/>
    <sheet name="10550" sheetId="14" r:id="rId9"/>
  </sheets>
  <definedNames>
    <definedName name="_xlnm._FilterDatabase" localSheetId="2" hidden="1">'04130'!$A$35:$O$76</definedName>
    <definedName name="_xlnm._FilterDatabase" localSheetId="3" hidden="1">'04160'!$A$35:$O$56</definedName>
    <definedName name="_xlnm._FilterDatabase" localSheetId="5" hidden="1">'06190'!$A$35:$M$48</definedName>
    <definedName name="_xlnm._FilterDatabase" localSheetId="6" hidden="1">'09240'!$A$35:$M$96</definedName>
    <definedName name="_xlnm._FilterDatabase" localSheetId="7" hidden="1">'10220'!$A$35:$M$57</definedName>
    <definedName name="_xlnm._FilterDatabase" localSheetId="8" hidden="1">'10550'!$A$35:$O$70</definedName>
    <definedName name="JR_PAGE_ANCHOR_0_1">#REF!</definedName>
    <definedName name="_xlnm.Print_Area" localSheetId="1">'01150'!$A$1:$M$47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2" l="1"/>
  <c r="M70" i="14" l="1"/>
  <c r="L70" i="14"/>
  <c r="I70" i="14"/>
  <c r="J62" i="14"/>
  <c r="G62" i="14"/>
  <c r="E62" i="14"/>
  <c r="J51" i="14"/>
  <c r="G51" i="14"/>
  <c r="E51" i="14"/>
  <c r="C51" i="14"/>
  <c r="L95" i="13"/>
  <c r="L94" i="13"/>
  <c r="L93" i="13"/>
  <c r="L92" i="13"/>
  <c r="L91" i="13"/>
  <c r="L90" i="13"/>
  <c r="L89" i="13"/>
  <c r="L86" i="13"/>
  <c r="L85" i="13"/>
  <c r="L84" i="13"/>
  <c r="L83" i="13"/>
  <c r="L82" i="13"/>
  <c r="L81" i="13"/>
  <c r="L80" i="13"/>
  <c r="L79" i="13"/>
  <c r="L78" i="13"/>
  <c r="L77" i="13"/>
  <c r="L76" i="13"/>
  <c r="L75" i="13"/>
  <c r="L74" i="13"/>
  <c r="L73" i="13"/>
  <c r="L72" i="13"/>
  <c r="L70" i="13"/>
  <c r="L69" i="13"/>
  <c r="L68" i="13"/>
  <c r="L67" i="13"/>
  <c r="L66" i="13"/>
  <c r="L65" i="13"/>
  <c r="L64" i="13"/>
  <c r="L63" i="13"/>
  <c r="L62" i="13"/>
  <c r="L61" i="13"/>
  <c r="L60" i="13"/>
  <c r="L59" i="13"/>
  <c r="L58" i="13"/>
  <c r="L57" i="13"/>
  <c r="L56" i="13"/>
  <c r="L55" i="13"/>
  <c r="L54" i="13"/>
  <c r="L53" i="13"/>
  <c r="L52" i="13"/>
  <c r="L51" i="13"/>
  <c r="L50" i="13"/>
  <c r="L49" i="13"/>
  <c r="L48" i="13"/>
  <c r="L47" i="13"/>
  <c r="L45" i="13"/>
  <c r="L44" i="13"/>
  <c r="L43" i="13"/>
  <c r="L42" i="13"/>
  <c r="L41" i="13"/>
  <c r="L40" i="13"/>
  <c r="L39" i="13"/>
  <c r="L38" i="13"/>
  <c r="L37" i="13"/>
  <c r="L36" i="13"/>
  <c r="I88" i="13"/>
  <c r="I86" i="13"/>
  <c r="I85" i="13"/>
  <c r="I84" i="13"/>
  <c r="I83" i="13"/>
  <c r="I82" i="13"/>
  <c r="I81" i="13"/>
  <c r="I80" i="13"/>
  <c r="I79" i="13"/>
  <c r="I78" i="13"/>
  <c r="I77" i="13"/>
  <c r="I76" i="13"/>
  <c r="I75" i="13"/>
  <c r="I74" i="13"/>
  <c r="I73" i="13"/>
  <c r="I72" i="13"/>
  <c r="I70" i="13"/>
  <c r="I69" i="13"/>
  <c r="I68" i="13"/>
  <c r="I67" i="13"/>
  <c r="I66" i="13"/>
  <c r="I65" i="13"/>
  <c r="I64" i="13"/>
  <c r="I63" i="13"/>
  <c r="I62" i="13"/>
  <c r="I61" i="13"/>
  <c r="I60" i="13"/>
  <c r="I59" i="13"/>
  <c r="I58" i="13"/>
  <c r="I57" i="13"/>
  <c r="I56" i="13"/>
  <c r="I55" i="13"/>
  <c r="I54" i="13"/>
  <c r="I53" i="13"/>
  <c r="I52" i="13"/>
  <c r="I51" i="13"/>
  <c r="I50" i="13"/>
  <c r="I49" i="13"/>
  <c r="I48" i="13"/>
  <c r="I47" i="13"/>
  <c r="I45" i="13"/>
  <c r="I44" i="13"/>
  <c r="I43" i="13"/>
  <c r="I42" i="13"/>
  <c r="I41" i="13"/>
  <c r="I40" i="13"/>
  <c r="I39" i="13"/>
  <c r="I38" i="13"/>
  <c r="I37" i="13"/>
  <c r="I36" i="13"/>
  <c r="J88" i="13"/>
  <c r="G88" i="13"/>
  <c r="E88" i="13"/>
  <c r="J70" i="13"/>
  <c r="G70" i="13"/>
  <c r="E70" i="13"/>
  <c r="D88" i="13"/>
  <c r="D87" i="13"/>
  <c r="D86" i="13"/>
  <c r="D85" i="13"/>
  <c r="D84" i="13"/>
  <c r="D83" i="13"/>
  <c r="D82" i="13"/>
  <c r="D81" i="13"/>
  <c r="D80" i="13"/>
  <c r="D79" i="13"/>
  <c r="D78" i="13"/>
  <c r="D77" i="13"/>
  <c r="D76" i="13"/>
  <c r="D75" i="13"/>
  <c r="D74" i="13"/>
  <c r="D73" i="13"/>
  <c r="D72" i="13"/>
  <c r="D70" i="13"/>
  <c r="D69" i="13"/>
  <c r="D68" i="13"/>
  <c r="D67" i="13"/>
  <c r="D66" i="13"/>
  <c r="D65" i="13"/>
  <c r="D64" i="13"/>
  <c r="D63" i="13"/>
  <c r="D62" i="13"/>
  <c r="D61" i="13"/>
  <c r="D60" i="13"/>
  <c r="D59" i="13"/>
  <c r="D58" i="13"/>
  <c r="D57" i="13"/>
  <c r="D56" i="13"/>
  <c r="D55" i="13"/>
  <c r="D54" i="13"/>
  <c r="D53" i="13"/>
  <c r="D52" i="13"/>
  <c r="D51" i="13"/>
  <c r="D50" i="13"/>
  <c r="D49" i="13"/>
  <c r="D48" i="13"/>
  <c r="D47" i="13"/>
  <c r="D45" i="13"/>
  <c r="D44" i="13"/>
  <c r="D43" i="13"/>
  <c r="D42" i="13"/>
  <c r="D41" i="13"/>
  <c r="D40" i="13"/>
  <c r="D39" i="13"/>
  <c r="D38" i="13"/>
  <c r="D37" i="13"/>
  <c r="D36" i="13"/>
  <c r="D34" i="13"/>
  <c r="C96" i="13"/>
  <c r="C88" i="13"/>
  <c r="C70" i="13"/>
  <c r="C45" i="13" s="1"/>
  <c r="C34" i="13"/>
  <c r="L45" i="12"/>
  <c r="L44" i="12"/>
  <c r="L43" i="12"/>
  <c r="L41" i="12"/>
  <c r="L40" i="12"/>
  <c r="L39" i="12"/>
  <c r="L38" i="12"/>
  <c r="L37" i="12"/>
  <c r="L36" i="12"/>
  <c r="I45" i="12"/>
  <c r="I44" i="12"/>
  <c r="I43" i="12"/>
  <c r="I41" i="12"/>
  <c r="I40" i="12"/>
  <c r="I39" i="12"/>
  <c r="I38" i="12"/>
  <c r="I37" i="12"/>
  <c r="I36" i="12"/>
  <c r="J46" i="12"/>
  <c r="G46" i="12"/>
  <c r="L46" i="12" s="1"/>
  <c r="E46" i="12"/>
  <c r="C46" i="12"/>
  <c r="C41" i="12" s="1"/>
  <c r="J34" i="12"/>
  <c r="G34" i="12"/>
  <c r="E34" i="12"/>
  <c r="I34" i="12" s="1"/>
  <c r="I46" i="11"/>
  <c r="I45" i="11"/>
  <c r="I43" i="11"/>
  <c r="I42" i="11"/>
  <c r="I41" i="11"/>
  <c r="I40" i="11"/>
  <c r="I38" i="11"/>
  <c r="I36" i="11"/>
  <c r="I34" i="11"/>
  <c r="I31" i="11"/>
  <c r="I28" i="11"/>
  <c r="I27" i="11"/>
  <c r="I26" i="11"/>
  <c r="I25" i="11"/>
  <c r="I24" i="11"/>
  <c r="I23" i="11"/>
  <c r="I22" i="11"/>
  <c r="I21" i="11"/>
  <c r="I20" i="11"/>
  <c r="I19" i="11"/>
  <c r="I18" i="11"/>
  <c r="I17" i="11"/>
  <c r="I16" i="11"/>
  <c r="I15" i="11"/>
  <c r="I14" i="11"/>
  <c r="I13" i="11"/>
  <c r="I12" i="11"/>
  <c r="I49" i="11"/>
  <c r="L49" i="11"/>
  <c r="L28" i="11"/>
  <c r="L27" i="11"/>
  <c r="L26" i="11"/>
  <c r="L25" i="11"/>
  <c r="L24" i="11"/>
  <c r="L23" i="11"/>
  <c r="L22" i="11"/>
  <c r="L21" i="11"/>
  <c r="L20" i="11"/>
  <c r="L19" i="11"/>
  <c r="L18" i="11"/>
  <c r="L17" i="11"/>
  <c r="L16" i="11"/>
  <c r="L15" i="11"/>
  <c r="L14" i="11"/>
  <c r="L13" i="11"/>
  <c r="L12" i="11"/>
  <c r="L43" i="11"/>
  <c r="L42" i="11"/>
  <c r="L41" i="11"/>
  <c r="L40" i="11"/>
  <c r="L34" i="11"/>
  <c r="J38" i="11"/>
  <c r="G38" i="11"/>
  <c r="E38" i="11"/>
  <c r="C38" i="11"/>
  <c r="J43" i="11"/>
  <c r="G43" i="11"/>
  <c r="E43" i="11"/>
  <c r="C43" i="11"/>
  <c r="M49" i="11"/>
  <c r="J50" i="10"/>
  <c r="G50" i="10"/>
  <c r="E50" i="10"/>
  <c r="E42" i="10" s="1"/>
  <c r="G42" i="10"/>
  <c r="L44" i="10"/>
  <c r="L41" i="10"/>
  <c r="L40" i="10"/>
  <c r="L39" i="10"/>
  <c r="L38" i="10"/>
  <c r="L37" i="10"/>
  <c r="I51" i="10"/>
  <c r="I44" i="10"/>
  <c r="I41" i="10"/>
  <c r="I40" i="10"/>
  <c r="I39" i="10"/>
  <c r="I38" i="10"/>
  <c r="I37" i="10"/>
  <c r="C50" i="10"/>
  <c r="C42" i="10"/>
  <c r="C34" i="10"/>
  <c r="E62" i="9"/>
  <c r="D76" i="9"/>
  <c r="J72" i="9"/>
  <c r="G72" i="9"/>
  <c r="E72" i="9"/>
  <c r="C72" i="9"/>
  <c r="J62" i="9"/>
  <c r="G62" i="9"/>
  <c r="C62" i="9"/>
  <c r="J34" i="9"/>
  <c r="G34" i="9"/>
  <c r="E34" i="9"/>
  <c r="C34" i="9"/>
  <c r="J31" i="8"/>
  <c r="G31" i="8"/>
  <c r="E31" i="8"/>
  <c r="C31" i="8"/>
  <c r="J28" i="8"/>
  <c r="G28" i="8"/>
  <c r="E28" i="8"/>
  <c r="C28" i="8"/>
  <c r="L47" i="8"/>
  <c r="I47" i="8"/>
  <c r="J47" i="8"/>
  <c r="G47" i="8"/>
  <c r="E47" i="8"/>
  <c r="C47" i="8"/>
  <c r="G45" i="8"/>
  <c r="I45" i="8"/>
  <c r="L45" i="8"/>
  <c r="J45" i="8"/>
  <c r="E45" i="8"/>
  <c r="C45" i="8"/>
  <c r="C40" i="8"/>
  <c r="L34" i="8"/>
  <c r="J34" i="8"/>
  <c r="G34" i="8"/>
  <c r="E34" i="8"/>
  <c r="C34" i="8"/>
  <c r="L48" i="15"/>
  <c r="L46" i="15"/>
  <c r="L44" i="15"/>
  <c r="L43" i="15"/>
  <c r="L42" i="15"/>
  <c r="L41" i="15"/>
  <c r="L39" i="15"/>
  <c r="L38" i="15"/>
  <c r="L37" i="15"/>
  <c r="L36" i="15"/>
  <c r="L34" i="15"/>
  <c r="J34" i="15"/>
  <c r="I34" i="15"/>
  <c r="G34" i="15"/>
  <c r="L34" i="12" l="1"/>
  <c r="I46" i="12"/>
  <c r="L50" i="10"/>
  <c r="J46" i="9"/>
  <c r="E46" i="9"/>
  <c r="J42" i="10"/>
  <c r="I50" i="10"/>
  <c r="L42" i="10"/>
  <c r="I42" i="10"/>
  <c r="G46" i="9"/>
  <c r="C46" i="9"/>
  <c r="L36" i="14" l="1"/>
  <c r="L39" i="14"/>
  <c r="D39" i="14"/>
  <c r="L38" i="14"/>
  <c r="M41" i="14"/>
  <c r="H41" i="14"/>
  <c r="I40" i="14"/>
  <c r="D42" i="14"/>
  <c r="L37" i="14"/>
  <c r="I37" i="14"/>
  <c r="L69" i="14"/>
  <c r="L68" i="14"/>
  <c r="L67" i="14"/>
  <c r="L66" i="14"/>
  <c r="L65" i="14"/>
  <c r="L64" i="14"/>
  <c r="L61" i="14"/>
  <c r="L60" i="14"/>
  <c r="L59" i="14"/>
  <c r="L58" i="14"/>
  <c r="L57" i="14"/>
  <c r="L56" i="14"/>
  <c r="L55" i="14"/>
  <c r="L54" i="14"/>
  <c r="L53" i="14"/>
  <c r="L51" i="14"/>
  <c r="L49" i="14"/>
  <c r="L48" i="14"/>
  <c r="L47" i="14"/>
  <c r="L46" i="14"/>
  <c r="L45" i="14"/>
  <c r="L43" i="14"/>
  <c r="L42" i="14"/>
  <c r="L40" i="14"/>
  <c r="L34" i="14"/>
  <c r="I62" i="14"/>
  <c r="I59" i="14"/>
  <c r="I58" i="14"/>
  <c r="I57" i="14"/>
  <c r="I56" i="14"/>
  <c r="I55" i="14"/>
  <c r="I54" i="14"/>
  <c r="I53" i="14"/>
  <c r="I51" i="14"/>
  <c r="I49" i="14"/>
  <c r="I48" i="14"/>
  <c r="I47" i="14"/>
  <c r="I46" i="14"/>
  <c r="I45" i="14"/>
  <c r="I44" i="14"/>
  <c r="I43" i="14"/>
  <c r="I42" i="14"/>
  <c r="I41" i="14"/>
  <c r="I39" i="14"/>
  <c r="I38" i="14"/>
  <c r="I34" i="14"/>
  <c r="H62" i="14"/>
  <c r="H59" i="14"/>
  <c r="H58" i="14"/>
  <c r="H57" i="14"/>
  <c r="H56" i="14"/>
  <c r="H55" i="14"/>
  <c r="H54" i="14"/>
  <c r="H53" i="14"/>
  <c r="H51" i="14"/>
  <c r="H50" i="14"/>
  <c r="H49" i="14"/>
  <c r="H48" i="14"/>
  <c r="H47" i="14"/>
  <c r="H46" i="14"/>
  <c r="H45" i="14"/>
  <c r="H44" i="14"/>
  <c r="H43" i="14"/>
  <c r="H42" i="14"/>
  <c r="H40" i="14"/>
  <c r="H39" i="14"/>
  <c r="H38" i="14"/>
  <c r="H37" i="14"/>
  <c r="H36" i="14"/>
  <c r="H34" i="14"/>
  <c r="F62" i="14"/>
  <c r="F59" i="14"/>
  <c r="F58" i="14"/>
  <c r="F57" i="14"/>
  <c r="F56" i="14"/>
  <c r="F55" i="14"/>
  <c r="F54" i="14"/>
  <c r="F53" i="14"/>
  <c r="F51" i="14"/>
  <c r="F49" i="14"/>
  <c r="F48" i="14"/>
  <c r="F47" i="14"/>
  <c r="F46" i="14"/>
  <c r="F45" i="14"/>
  <c r="F44" i="14"/>
  <c r="F43" i="14"/>
  <c r="F42" i="14"/>
  <c r="F41" i="14"/>
  <c r="F40" i="14"/>
  <c r="F39" i="14"/>
  <c r="F38" i="14"/>
  <c r="F37" i="14"/>
  <c r="F36" i="14"/>
  <c r="F34" i="14"/>
  <c r="D51" i="14"/>
  <c r="D49" i="14"/>
  <c r="D48" i="14"/>
  <c r="D47" i="14"/>
  <c r="D46" i="14"/>
  <c r="D45" i="14"/>
  <c r="D44" i="14"/>
  <c r="D43" i="14"/>
  <c r="D41" i="14"/>
  <c r="D40" i="14"/>
  <c r="D38" i="14"/>
  <c r="D37" i="14"/>
  <c r="D36" i="14"/>
  <c r="D34" i="14"/>
  <c r="M57" i="14"/>
  <c r="M56" i="14"/>
  <c r="M55" i="14"/>
  <c r="M54" i="14"/>
  <c r="M53" i="14"/>
  <c r="M51" i="14"/>
  <c r="M47" i="14"/>
  <c r="M46" i="14"/>
  <c r="M45" i="14"/>
  <c r="M43" i="14"/>
  <c r="M42" i="14"/>
  <c r="M40" i="14"/>
  <c r="M38" i="14"/>
  <c r="M37" i="14"/>
  <c r="M36" i="14"/>
  <c r="M34" i="14"/>
  <c r="M25" i="14"/>
  <c r="M23" i="14"/>
  <c r="M21" i="14"/>
  <c r="M18" i="14"/>
  <c r="M15" i="14"/>
  <c r="M14" i="14"/>
  <c r="M13" i="14"/>
  <c r="M12" i="14"/>
  <c r="I57" i="16"/>
  <c r="C57" i="16"/>
  <c r="E57" i="16"/>
  <c r="F49" i="16" s="1"/>
  <c r="G57" i="16"/>
  <c r="H49" i="16" s="1"/>
  <c r="J57" i="16"/>
  <c r="K52" i="16" s="1"/>
  <c r="L52" i="16"/>
  <c r="L51" i="16"/>
  <c r="L50" i="16"/>
  <c r="L49" i="16"/>
  <c r="L48" i="16"/>
  <c r="L47" i="16"/>
  <c r="L46" i="16"/>
  <c r="L45" i="16"/>
  <c r="L44" i="16"/>
  <c r="L43" i="16"/>
  <c r="L42" i="16"/>
  <c r="L41" i="16"/>
  <c r="L40" i="16"/>
  <c r="L39" i="16"/>
  <c r="L38" i="16"/>
  <c r="L34" i="16" s="1"/>
  <c r="L37" i="16"/>
  <c r="M31" i="16"/>
  <c r="M28" i="16"/>
  <c r="M19" i="16"/>
  <c r="M16" i="16"/>
  <c r="M13" i="16"/>
  <c r="M12" i="16"/>
  <c r="M52" i="16"/>
  <c r="M51" i="16"/>
  <c r="M50" i="16"/>
  <c r="M49" i="16"/>
  <c r="M48" i="16"/>
  <c r="M47" i="16"/>
  <c r="M46" i="16"/>
  <c r="M45" i="16"/>
  <c r="M44" i="16"/>
  <c r="M43" i="16"/>
  <c r="M42" i="16"/>
  <c r="M41" i="16"/>
  <c r="M40" i="16"/>
  <c r="M39" i="16"/>
  <c r="M38" i="16"/>
  <c r="M37" i="16"/>
  <c r="M36" i="16"/>
  <c r="M34" i="16"/>
  <c r="K49" i="16"/>
  <c r="K48" i="16"/>
  <c r="K47" i="16"/>
  <c r="K43" i="16"/>
  <c r="K42" i="16"/>
  <c r="K41" i="16"/>
  <c r="K40" i="16"/>
  <c r="K39" i="16"/>
  <c r="K34" i="16"/>
  <c r="H52" i="16"/>
  <c r="H51" i="16"/>
  <c r="H50" i="16"/>
  <c r="H48" i="16"/>
  <c r="H47" i="16"/>
  <c r="H46" i="16"/>
  <c r="H45" i="16"/>
  <c r="H44" i="16"/>
  <c r="H43" i="16"/>
  <c r="H42" i="16"/>
  <c r="H41" i="16"/>
  <c r="H40" i="16"/>
  <c r="H39" i="16"/>
  <c r="H38" i="16"/>
  <c r="H37" i="16"/>
  <c r="H36" i="16"/>
  <c r="H34" i="16"/>
  <c r="F52" i="16"/>
  <c r="F47" i="16"/>
  <c r="F46" i="16"/>
  <c r="F44" i="16"/>
  <c r="F39" i="16"/>
  <c r="F38" i="16"/>
  <c r="F37" i="16"/>
  <c r="F36" i="16"/>
  <c r="D52" i="16"/>
  <c r="D51" i="16"/>
  <c r="D50" i="16"/>
  <c r="D49" i="16"/>
  <c r="D48" i="16"/>
  <c r="D47" i="16"/>
  <c r="D46" i="16"/>
  <c r="D45" i="16"/>
  <c r="D44" i="16"/>
  <c r="D43" i="16"/>
  <c r="D42" i="16"/>
  <c r="D41" i="16"/>
  <c r="D40" i="16"/>
  <c r="D39" i="16"/>
  <c r="D38" i="16"/>
  <c r="D37" i="16"/>
  <c r="D36" i="16"/>
  <c r="D34" i="16"/>
  <c r="J34" i="16"/>
  <c r="I34" i="16"/>
  <c r="G34" i="16"/>
  <c r="E34" i="16"/>
  <c r="C34" i="16"/>
  <c r="I52" i="16"/>
  <c r="I37" i="16"/>
  <c r="I51" i="16"/>
  <c r="I49" i="16"/>
  <c r="I46" i="16"/>
  <c r="I47" i="16"/>
  <c r="I38" i="16"/>
  <c r="I48" i="16"/>
  <c r="I43" i="16"/>
  <c r="I42" i="16"/>
  <c r="I44" i="16"/>
  <c r="I45" i="16"/>
  <c r="I41" i="16"/>
  <c r="I40" i="16"/>
  <c r="I50" i="16"/>
  <c r="I39" i="16"/>
  <c r="L36" i="16"/>
  <c r="I36" i="16"/>
  <c r="M88" i="13"/>
  <c r="M83" i="13"/>
  <c r="M82" i="13"/>
  <c r="M81" i="13"/>
  <c r="M80" i="13"/>
  <c r="M79" i="13"/>
  <c r="M78" i="13"/>
  <c r="M77" i="13"/>
  <c r="M76" i="13"/>
  <c r="M75" i="13"/>
  <c r="M74" i="13"/>
  <c r="M73" i="13"/>
  <c r="M72" i="13"/>
  <c r="M70" i="13"/>
  <c r="M63" i="13"/>
  <c r="M62" i="13"/>
  <c r="M61" i="13"/>
  <c r="M60" i="13"/>
  <c r="M59" i="13"/>
  <c r="M58" i="13"/>
  <c r="M57" i="13"/>
  <c r="M56" i="13"/>
  <c r="M55" i="13"/>
  <c r="M54" i="13"/>
  <c r="M53" i="13"/>
  <c r="M43" i="13"/>
  <c r="M42" i="13"/>
  <c r="M41" i="13"/>
  <c r="M40" i="13"/>
  <c r="M39" i="13"/>
  <c r="M38" i="13"/>
  <c r="M37" i="13"/>
  <c r="M36" i="13"/>
  <c r="M34" i="13"/>
  <c r="L88" i="13"/>
  <c r="L34" i="13"/>
  <c r="K55" i="13"/>
  <c r="I34" i="13"/>
  <c r="H88" i="13"/>
  <c r="H86" i="13"/>
  <c r="H85" i="13"/>
  <c r="H84" i="13"/>
  <c r="H83" i="13"/>
  <c r="H82" i="13"/>
  <c r="H81" i="13"/>
  <c r="H80" i="13"/>
  <c r="H79" i="13"/>
  <c r="H78" i="13"/>
  <c r="H77" i="13"/>
  <c r="H76" i="13"/>
  <c r="H75" i="13"/>
  <c r="H74" i="13"/>
  <c r="H73" i="13"/>
  <c r="H72" i="13"/>
  <c r="H70" i="13"/>
  <c r="H69" i="13"/>
  <c r="H68" i="13"/>
  <c r="H67" i="13"/>
  <c r="H66" i="13"/>
  <c r="H65" i="13"/>
  <c r="H64" i="13"/>
  <c r="H63" i="13"/>
  <c r="H62" i="13"/>
  <c r="H61" i="13"/>
  <c r="H60" i="13"/>
  <c r="H59" i="13"/>
  <c r="H58" i="13"/>
  <c r="H57" i="13"/>
  <c r="H56" i="13"/>
  <c r="H55" i="13"/>
  <c r="H54" i="13"/>
  <c r="H53" i="13"/>
  <c r="H52" i="13"/>
  <c r="H51" i="13"/>
  <c r="H50" i="13"/>
  <c r="H49" i="13"/>
  <c r="H48" i="13"/>
  <c r="H47" i="13"/>
  <c r="H45" i="13"/>
  <c r="H44" i="13"/>
  <c r="H43" i="13"/>
  <c r="H42" i="13"/>
  <c r="H41" i="13"/>
  <c r="H40" i="13"/>
  <c r="H39" i="13"/>
  <c r="H38" i="13"/>
  <c r="H37" i="13"/>
  <c r="H36" i="13"/>
  <c r="H34" i="13"/>
  <c r="F88" i="13"/>
  <c r="F86" i="13"/>
  <c r="F85" i="13"/>
  <c r="F84" i="13"/>
  <c r="F83" i="13"/>
  <c r="F82" i="13"/>
  <c r="F81" i="13"/>
  <c r="F80" i="13"/>
  <c r="F79" i="13"/>
  <c r="F78" i="13"/>
  <c r="F77" i="13"/>
  <c r="F76" i="13"/>
  <c r="F75" i="13"/>
  <c r="F74" i="13"/>
  <c r="F73" i="13"/>
  <c r="F72" i="13"/>
  <c r="F70" i="13"/>
  <c r="F69" i="13"/>
  <c r="F68" i="13"/>
  <c r="F67" i="13"/>
  <c r="F66" i="13"/>
  <c r="F65" i="13"/>
  <c r="F64" i="13"/>
  <c r="F63" i="13"/>
  <c r="F62" i="13"/>
  <c r="F61" i="13"/>
  <c r="F60" i="13"/>
  <c r="F59" i="13"/>
  <c r="F58" i="13"/>
  <c r="F57" i="13"/>
  <c r="F56" i="13"/>
  <c r="F55" i="13"/>
  <c r="F54" i="13"/>
  <c r="F53" i="13"/>
  <c r="F52" i="13"/>
  <c r="F51" i="13"/>
  <c r="F50" i="13"/>
  <c r="F49" i="13"/>
  <c r="F48" i="13"/>
  <c r="F47" i="13"/>
  <c r="F45" i="13"/>
  <c r="F44" i="13"/>
  <c r="F43" i="13"/>
  <c r="F42" i="13"/>
  <c r="F41" i="13"/>
  <c r="F40" i="13"/>
  <c r="F39" i="13"/>
  <c r="F38" i="13"/>
  <c r="F37" i="13"/>
  <c r="F36" i="13"/>
  <c r="F34" i="13"/>
  <c r="M24" i="13"/>
  <c r="M25" i="13"/>
  <c r="M23" i="13"/>
  <c r="M21" i="13"/>
  <c r="M18" i="13"/>
  <c r="M14" i="13"/>
  <c r="M13" i="13"/>
  <c r="M12" i="13"/>
  <c r="J26" i="13"/>
  <c r="J27" i="13" s="1"/>
  <c r="M27" i="13" s="1"/>
  <c r="J45" i="13"/>
  <c r="J96" i="13" s="1"/>
  <c r="K83" i="13" s="1"/>
  <c r="K84" i="13" l="1"/>
  <c r="K38" i="13"/>
  <c r="K53" i="13"/>
  <c r="K67" i="13"/>
  <c r="K79" i="13"/>
  <c r="K42" i="13"/>
  <c r="K54" i="13"/>
  <c r="K68" i="13"/>
  <c r="K80" i="13"/>
  <c r="K43" i="13"/>
  <c r="K59" i="13"/>
  <c r="K85" i="13"/>
  <c r="K45" i="13"/>
  <c r="K60" i="13"/>
  <c r="K72" i="13"/>
  <c r="K86" i="13"/>
  <c r="K69" i="13"/>
  <c r="K44" i="13"/>
  <c r="K70" i="13"/>
  <c r="K34" i="13"/>
  <c r="K47" i="13"/>
  <c r="K61" i="13"/>
  <c r="K76" i="13"/>
  <c r="K88" i="13"/>
  <c r="K36" i="13"/>
  <c r="K51" i="13"/>
  <c r="K62" i="13"/>
  <c r="K77" i="13"/>
  <c r="K37" i="13"/>
  <c r="K52" i="13"/>
  <c r="K63" i="13"/>
  <c r="K78" i="13"/>
  <c r="K39" i="13"/>
  <c r="K48" i="13"/>
  <c r="K56" i="13"/>
  <c r="K64" i="13"/>
  <c r="K73" i="13"/>
  <c r="K81" i="13"/>
  <c r="K40" i="13"/>
  <c r="K49" i="13"/>
  <c r="K57" i="13"/>
  <c r="K65" i="13"/>
  <c r="K74" i="13"/>
  <c r="K82" i="13"/>
  <c r="M96" i="13"/>
  <c r="K41" i="13"/>
  <c r="K50" i="13"/>
  <c r="K58" i="13"/>
  <c r="K66" i="13"/>
  <c r="K75" i="13"/>
  <c r="M45" i="13"/>
  <c r="I36" i="14"/>
  <c r="M39" i="14"/>
  <c r="L41" i="14"/>
  <c r="F42" i="16"/>
  <c r="F50" i="16"/>
  <c r="F34" i="16"/>
  <c r="F43" i="16"/>
  <c r="F51" i="16"/>
  <c r="F45" i="16"/>
  <c r="F40" i="16"/>
  <c r="F48" i="16"/>
  <c r="F41" i="16"/>
  <c r="K51" i="16"/>
  <c r="K36" i="16"/>
  <c r="K44" i="16"/>
  <c r="K37" i="16"/>
  <c r="K45" i="16"/>
  <c r="M57" i="16"/>
  <c r="K38" i="16"/>
  <c r="K46" i="16"/>
  <c r="K50" i="16"/>
  <c r="M26" i="13"/>
  <c r="M48" i="12"/>
  <c r="M46" i="12"/>
  <c r="M45" i="12"/>
  <c r="M44" i="12"/>
  <c r="M43" i="12"/>
  <c r="M41" i="12"/>
  <c r="M40" i="12"/>
  <c r="M39" i="12"/>
  <c r="M38" i="12"/>
  <c r="M37" i="12"/>
  <c r="M36" i="12"/>
  <c r="M34" i="12"/>
  <c r="K46" i="12"/>
  <c r="K45" i="12"/>
  <c r="K44" i="12"/>
  <c r="K43" i="12"/>
  <c r="K41" i="12"/>
  <c r="K40" i="12"/>
  <c r="K39" i="12"/>
  <c r="K38" i="12"/>
  <c r="K37" i="12"/>
  <c r="K36" i="12"/>
  <c r="K34" i="12"/>
  <c r="H46" i="12"/>
  <c r="H45" i="12"/>
  <c r="H44" i="12"/>
  <c r="H43" i="12"/>
  <c r="H41" i="12"/>
  <c r="H40" i="12"/>
  <c r="H39" i="12"/>
  <c r="H38" i="12"/>
  <c r="H37" i="12"/>
  <c r="H36" i="12"/>
  <c r="H34" i="12"/>
  <c r="F46" i="12"/>
  <c r="F45" i="12"/>
  <c r="F44" i="12"/>
  <c r="F43" i="12"/>
  <c r="F41" i="12"/>
  <c r="F40" i="12"/>
  <c r="F39" i="12"/>
  <c r="F38" i="12"/>
  <c r="F37" i="12"/>
  <c r="F36" i="12"/>
  <c r="F34" i="12"/>
  <c r="D46" i="12"/>
  <c r="D45" i="12"/>
  <c r="D44" i="12"/>
  <c r="D43" i="12"/>
  <c r="D41" i="12"/>
  <c r="D40" i="12"/>
  <c r="D39" i="12"/>
  <c r="D38" i="12"/>
  <c r="D37" i="12"/>
  <c r="D36" i="12"/>
  <c r="D34" i="12"/>
  <c r="M43" i="11"/>
  <c r="M42" i="11"/>
  <c r="M41" i="11"/>
  <c r="M40" i="11"/>
  <c r="M38" i="11"/>
  <c r="M36" i="11"/>
  <c r="M34" i="11"/>
  <c r="M31" i="11"/>
  <c r="K43" i="11"/>
  <c r="K42" i="11"/>
  <c r="K41" i="11"/>
  <c r="K40" i="11"/>
  <c r="K38" i="11"/>
  <c r="K36" i="11"/>
  <c r="K34" i="11"/>
  <c r="H43" i="11"/>
  <c r="H42" i="11"/>
  <c r="H41" i="11"/>
  <c r="H40" i="11"/>
  <c r="H38" i="11"/>
  <c r="H36" i="11"/>
  <c r="H34" i="11"/>
  <c r="F43" i="11"/>
  <c r="F42" i="11"/>
  <c r="F41" i="11"/>
  <c r="F40" i="11"/>
  <c r="F38" i="11"/>
  <c r="F36" i="11"/>
  <c r="F34" i="11"/>
  <c r="D43" i="11"/>
  <c r="D42" i="11"/>
  <c r="D41" i="11"/>
  <c r="D40" i="11"/>
  <c r="D38" i="11"/>
  <c r="D36" i="11"/>
  <c r="D34" i="11"/>
  <c r="L36" i="11"/>
  <c r="M50" i="10" l="1"/>
  <c r="M44" i="10"/>
  <c r="M42" i="10"/>
  <c r="M40" i="10"/>
  <c r="M39" i="10"/>
  <c r="M38" i="10"/>
  <c r="M37" i="10"/>
  <c r="M36" i="10"/>
  <c r="D55" i="10"/>
  <c r="D54" i="10"/>
  <c r="D53" i="10"/>
  <c r="D51" i="10"/>
  <c r="D50" i="10"/>
  <c r="D49" i="10"/>
  <c r="D48" i="10"/>
  <c r="D47" i="10"/>
  <c r="D46" i="10"/>
  <c r="D45" i="10"/>
  <c r="D44" i="10"/>
  <c r="D42" i="10"/>
  <c r="D41" i="10"/>
  <c r="D40" i="10"/>
  <c r="D39" i="10"/>
  <c r="D38" i="10"/>
  <c r="D37" i="10"/>
  <c r="D36" i="10"/>
  <c r="D34" i="10"/>
  <c r="E34" i="10"/>
  <c r="G34" i="10"/>
  <c r="J34" i="10"/>
  <c r="J56" i="10" s="1"/>
  <c r="L36" i="10"/>
  <c r="I36" i="10"/>
  <c r="M72" i="9"/>
  <c r="M69" i="9"/>
  <c r="M68" i="9"/>
  <c r="M67" i="9"/>
  <c r="M66" i="9"/>
  <c r="M65" i="9"/>
  <c r="M64" i="9"/>
  <c r="M62" i="9"/>
  <c r="M59" i="9"/>
  <c r="M58" i="9"/>
  <c r="M57" i="9"/>
  <c r="M56" i="9"/>
  <c r="M55" i="9"/>
  <c r="M54" i="9"/>
  <c r="M53" i="9"/>
  <c r="M52" i="9"/>
  <c r="M46" i="9"/>
  <c r="M44" i="9"/>
  <c r="M43" i="9"/>
  <c r="M42" i="9"/>
  <c r="M41" i="9"/>
  <c r="M40" i="9"/>
  <c r="M39" i="9"/>
  <c r="M38" i="9"/>
  <c r="M37" i="9"/>
  <c r="M36" i="9"/>
  <c r="D72" i="9"/>
  <c r="D71" i="9"/>
  <c r="D70" i="9"/>
  <c r="D69" i="9"/>
  <c r="D68" i="9"/>
  <c r="D67" i="9"/>
  <c r="D66" i="9"/>
  <c r="D65" i="9"/>
  <c r="D64" i="9"/>
  <c r="D62" i="9"/>
  <c r="D61" i="9"/>
  <c r="D60" i="9"/>
  <c r="D59" i="9"/>
  <c r="D58" i="9"/>
  <c r="D57" i="9"/>
  <c r="D56" i="9"/>
  <c r="D55" i="9"/>
  <c r="D54" i="9"/>
  <c r="D53" i="9"/>
  <c r="D52" i="9"/>
  <c r="D51" i="9"/>
  <c r="D50" i="9"/>
  <c r="D49" i="9"/>
  <c r="D48" i="9"/>
  <c r="D46" i="9"/>
  <c r="D44" i="9"/>
  <c r="D43" i="9"/>
  <c r="D42" i="9"/>
  <c r="D41" i="9"/>
  <c r="D40" i="9"/>
  <c r="D39" i="9"/>
  <c r="D38" i="9"/>
  <c r="D37" i="9"/>
  <c r="D36" i="9"/>
  <c r="D34" i="9"/>
  <c r="L38" i="9"/>
  <c r="J76" i="9"/>
  <c r="I38" i="9"/>
  <c r="L42" i="9"/>
  <c r="I42" i="9"/>
  <c r="L41" i="9"/>
  <c r="I41" i="9"/>
  <c r="L40" i="9"/>
  <c r="I40" i="9"/>
  <c r="L39" i="9"/>
  <c r="I39" i="9"/>
  <c r="L44" i="9"/>
  <c r="I44" i="9"/>
  <c r="L37" i="9"/>
  <c r="I37" i="9"/>
  <c r="L43" i="9"/>
  <c r="I43" i="9"/>
  <c r="L36" i="9"/>
  <c r="I36" i="9"/>
  <c r="M47" i="8"/>
  <c r="M43" i="8"/>
  <c r="M40" i="8"/>
  <c r="M38" i="8"/>
  <c r="M37" i="8"/>
  <c r="M36" i="8"/>
  <c r="L31" i="8"/>
  <c r="L30" i="8"/>
  <c r="L29" i="8"/>
  <c r="L28" i="8"/>
  <c r="L27" i="8"/>
  <c r="L26" i="8"/>
  <c r="L25" i="8"/>
  <c r="L24" i="8"/>
  <c r="L22" i="8"/>
  <c r="L21" i="8"/>
  <c r="L20" i="8"/>
  <c r="L18" i="8"/>
  <c r="L17" i="8"/>
  <c r="L16" i="8"/>
  <c r="L15" i="8"/>
  <c r="L14" i="8"/>
  <c r="L13" i="8"/>
  <c r="L12" i="8"/>
  <c r="K45" i="8"/>
  <c r="L46" i="8"/>
  <c r="L44" i="8"/>
  <c r="L43" i="8"/>
  <c r="L42" i="8"/>
  <c r="L40" i="8"/>
  <c r="L38" i="8"/>
  <c r="L37" i="8"/>
  <c r="L36" i="8"/>
  <c r="K47" i="8"/>
  <c r="K46" i="8"/>
  <c r="K44" i="8"/>
  <c r="K43" i="8"/>
  <c r="K42" i="8"/>
  <c r="K40" i="8"/>
  <c r="K38" i="8"/>
  <c r="K37" i="8"/>
  <c r="K36" i="8"/>
  <c r="H47" i="8"/>
  <c r="H46" i="8"/>
  <c r="H45" i="8"/>
  <c r="H44" i="8"/>
  <c r="H43" i="8"/>
  <c r="H42" i="8"/>
  <c r="H40" i="8"/>
  <c r="H38" i="8"/>
  <c r="H37" i="8"/>
  <c r="H36" i="8"/>
  <c r="F47" i="8"/>
  <c r="F46" i="8"/>
  <c r="F45" i="8"/>
  <c r="F44" i="8"/>
  <c r="F43" i="8"/>
  <c r="F42" i="8"/>
  <c r="F40" i="8"/>
  <c r="F38" i="8"/>
  <c r="F37" i="8"/>
  <c r="F36" i="8"/>
  <c r="H34" i="8"/>
  <c r="F34" i="8"/>
  <c r="K48" i="15"/>
  <c r="K47" i="15"/>
  <c r="K46" i="15"/>
  <c r="K44" i="15"/>
  <c r="K43" i="15"/>
  <c r="K42" i="15"/>
  <c r="K41" i="15"/>
  <c r="K39" i="15"/>
  <c r="K38" i="15"/>
  <c r="K37" i="15"/>
  <c r="K36" i="15"/>
  <c r="K34" i="15"/>
  <c r="H48" i="15"/>
  <c r="H47" i="15"/>
  <c r="H46" i="15"/>
  <c r="H44" i="15"/>
  <c r="H43" i="15"/>
  <c r="H42" i="15"/>
  <c r="H41" i="15"/>
  <c r="H39" i="15"/>
  <c r="H38" i="15"/>
  <c r="H37" i="15"/>
  <c r="H36" i="15"/>
  <c r="H34" i="15"/>
  <c r="F43" i="15"/>
  <c r="F42" i="15"/>
  <c r="F41" i="15"/>
  <c r="F39" i="15"/>
  <c r="E48" i="15"/>
  <c r="E39" i="15"/>
  <c r="J26" i="14"/>
  <c r="M26" i="14" s="1"/>
  <c r="J44" i="14"/>
  <c r="J70" i="14" s="1"/>
  <c r="J19" i="14"/>
  <c r="M19" i="14" s="1"/>
  <c r="J19" i="13"/>
  <c r="J19" i="10"/>
  <c r="J28" i="10" s="1"/>
  <c r="J31" i="10" s="1"/>
  <c r="I76" i="9"/>
  <c r="G76" i="9"/>
  <c r="K51" i="10" l="1"/>
  <c r="I34" i="10"/>
  <c r="G56" i="10"/>
  <c r="H34" i="10" s="1"/>
  <c r="E56" i="10"/>
  <c r="F34" i="10" s="1"/>
  <c r="H65" i="9"/>
  <c r="H76" i="9"/>
  <c r="K67" i="9"/>
  <c r="K76" i="9"/>
  <c r="M76" i="9"/>
  <c r="J27" i="14"/>
  <c r="M27" i="14" s="1"/>
  <c r="L44" i="14"/>
  <c r="M44" i="14"/>
  <c r="L62" i="14"/>
  <c r="M62" i="14"/>
  <c r="J28" i="13"/>
  <c r="M19" i="13"/>
  <c r="K37" i="10"/>
  <c r="K46" i="10"/>
  <c r="K38" i="10"/>
  <c r="M34" i="10"/>
  <c r="K47" i="10"/>
  <c r="K44" i="10"/>
  <c r="K36" i="10"/>
  <c r="K45" i="10"/>
  <c r="K39" i="10"/>
  <c r="K48" i="10"/>
  <c r="K40" i="10"/>
  <c r="K49" i="10"/>
  <c r="K41" i="10"/>
  <c r="K50" i="10"/>
  <c r="M31" i="10"/>
  <c r="K42" i="10"/>
  <c r="K34" i="10"/>
  <c r="H59" i="9"/>
  <c r="H67" i="9"/>
  <c r="H34" i="9"/>
  <c r="H43" i="9"/>
  <c r="H51" i="9"/>
  <c r="K53" i="9"/>
  <c r="K41" i="9"/>
  <c r="H48" i="9"/>
  <c r="H64" i="9"/>
  <c r="K42" i="9"/>
  <c r="K58" i="9"/>
  <c r="H42" i="9"/>
  <c r="H50" i="9"/>
  <c r="H58" i="9"/>
  <c r="H66" i="9"/>
  <c r="K36" i="9"/>
  <c r="K44" i="9"/>
  <c r="K52" i="9"/>
  <c r="K60" i="9"/>
  <c r="K68" i="9"/>
  <c r="K37" i="9"/>
  <c r="K69" i="9"/>
  <c r="H36" i="9"/>
  <c r="H44" i="9"/>
  <c r="H52" i="9"/>
  <c r="H60" i="9"/>
  <c r="H68" i="9"/>
  <c r="K38" i="9"/>
  <c r="K46" i="9"/>
  <c r="K54" i="9"/>
  <c r="K62" i="9"/>
  <c r="K70" i="9"/>
  <c r="H37" i="9"/>
  <c r="H53" i="9"/>
  <c r="H61" i="9"/>
  <c r="H69" i="9"/>
  <c r="K39" i="9"/>
  <c r="K55" i="9"/>
  <c r="K71" i="9"/>
  <c r="H38" i="9"/>
  <c r="H46" i="9"/>
  <c r="H54" i="9"/>
  <c r="H62" i="9"/>
  <c r="H70" i="9"/>
  <c r="K40" i="9"/>
  <c r="K48" i="9"/>
  <c r="K56" i="9"/>
  <c r="K64" i="9"/>
  <c r="K72" i="9"/>
  <c r="K61" i="9"/>
  <c r="H39" i="9"/>
  <c r="H55" i="9"/>
  <c r="H71" i="9"/>
  <c r="K49" i="9"/>
  <c r="K57" i="9"/>
  <c r="K65" i="9"/>
  <c r="H40" i="9"/>
  <c r="H56" i="9"/>
  <c r="H72" i="9"/>
  <c r="K50" i="9"/>
  <c r="K66" i="9"/>
  <c r="H41" i="9"/>
  <c r="H49" i="9"/>
  <c r="H57" i="9"/>
  <c r="K34" i="9"/>
  <c r="K43" i="9"/>
  <c r="K51" i="9"/>
  <c r="K59" i="9"/>
  <c r="L34" i="10"/>
  <c r="M45" i="8"/>
  <c r="M34" i="8"/>
  <c r="K34" i="8"/>
  <c r="F50" i="10" l="1"/>
  <c r="F41" i="10"/>
  <c r="F49" i="10"/>
  <c r="F40" i="10"/>
  <c r="F44" i="10"/>
  <c r="F48" i="10"/>
  <c r="F39" i="10"/>
  <c r="F42" i="10"/>
  <c r="F47" i="10"/>
  <c r="F38" i="10"/>
  <c r="F51" i="10"/>
  <c r="F46" i="10"/>
  <c r="F37" i="10"/>
  <c r="F45" i="10"/>
  <c r="F36" i="10"/>
  <c r="H51" i="10"/>
  <c r="H42" i="10"/>
  <c r="H50" i="10"/>
  <c r="H41" i="10"/>
  <c r="H44" i="10"/>
  <c r="H49" i="10"/>
  <c r="H40" i="10"/>
  <c r="H36" i="10"/>
  <c r="H48" i="10"/>
  <c r="H39" i="10"/>
  <c r="H47" i="10"/>
  <c r="H38" i="10"/>
  <c r="H45" i="10"/>
  <c r="H46" i="10"/>
  <c r="H37" i="10"/>
  <c r="M56" i="10"/>
  <c r="J28" i="14"/>
  <c r="M28" i="14" s="1"/>
  <c r="K44" i="14"/>
  <c r="J31" i="14"/>
  <c r="M31" i="14" s="1"/>
  <c r="K62" i="14"/>
  <c r="K56" i="14"/>
  <c r="K47" i="14"/>
  <c r="K37" i="14"/>
  <c r="K54" i="14"/>
  <c r="K34" i="14"/>
  <c r="K55" i="14"/>
  <c r="K46" i="14"/>
  <c r="K36" i="14"/>
  <c r="K61" i="14"/>
  <c r="K53" i="14"/>
  <c r="K42" i="14"/>
  <c r="K58" i="14"/>
  <c r="K39" i="14"/>
  <c r="K60" i="14"/>
  <c r="K51" i="14"/>
  <c r="K43" i="14"/>
  <c r="K41" i="14"/>
  <c r="K59" i="14"/>
  <c r="K40" i="14"/>
  <c r="K49" i="14"/>
  <c r="K57" i="14"/>
  <c r="K48" i="14"/>
  <c r="K38" i="14"/>
  <c r="K45" i="14"/>
  <c r="M28" i="13"/>
  <c r="J31" i="13"/>
  <c r="M31" i="13" s="1"/>
  <c r="E76" i="9"/>
  <c r="F76" i="9" s="1"/>
  <c r="E21" i="9"/>
  <c r="E23" i="9" s="1"/>
  <c r="J23" i="9"/>
  <c r="G23" i="9"/>
  <c r="L19" i="9"/>
  <c r="J19" i="9"/>
  <c r="J31" i="9" s="1"/>
  <c r="I19" i="9"/>
  <c r="I28" i="9" s="1"/>
  <c r="G19" i="9"/>
  <c r="E19" i="9"/>
  <c r="M31" i="8"/>
  <c r="I46" i="8"/>
  <c r="I44" i="8"/>
  <c r="I43" i="8"/>
  <c r="I42" i="8"/>
  <c r="I40" i="8"/>
  <c r="I38" i="8"/>
  <c r="I37" i="8"/>
  <c r="I36" i="8"/>
  <c r="I34" i="8"/>
  <c r="I31" i="8"/>
  <c r="I30" i="8"/>
  <c r="I29" i="8"/>
  <c r="I28" i="8"/>
  <c r="I27" i="8"/>
  <c r="I26" i="8"/>
  <c r="I25" i="8"/>
  <c r="I24" i="8"/>
  <c r="I22" i="8"/>
  <c r="I21" i="8"/>
  <c r="I20" i="8"/>
  <c r="I18" i="8"/>
  <c r="I17" i="8"/>
  <c r="I16" i="8"/>
  <c r="I15" i="8"/>
  <c r="I14" i="8"/>
  <c r="I13" i="8"/>
  <c r="I12" i="8"/>
  <c r="M28" i="8"/>
  <c r="M27" i="8"/>
  <c r="M22" i="8"/>
  <c r="M18" i="8"/>
  <c r="M14" i="8"/>
  <c r="M13" i="8"/>
  <c r="M12" i="8"/>
  <c r="K28" i="8"/>
  <c r="K27" i="8"/>
  <c r="K26" i="8"/>
  <c r="K25" i="8"/>
  <c r="K24" i="8"/>
  <c r="K22" i="8"/>
  <c r="K21" i="8"/>
  <c r="K20" i="8"/>
  <c r="K18" i="8"/>
  <c r="K17" i="8"/>
  <c r="K16" i="8"/>
  <c r="K15" i="8"/>
  <c r="K14" i="8"/>
  <c r="K13" i="8"/>
  <c r="K12" i="8"/>
  <c r="H28" i="8"/>
  <c r="H27" i="8"/>
  <c r="H26" i="8"/>
  <c r="H25" i="8"/>
  <c r="H24" i="8"/>
  <c r="H22" i="8"/>
  <c r="H21" i="8"/>
  <c r="H20" i="8"/>
  <c r="H18" i="8"/>
  <c r="H17" i="8"/>
  <c r="H16" i="8"/>
  <c r="H15" i="8"/>
  <c r="H14" i="8"/>
  <c r="H13" i="8"/>
  <c r="H12" i="8"/>
  <c r="F28" i="8"/>
  <c r="F27" i="8"/>
  <c r="F26" i="8"/>
  <c r="F25" i="8"/>
  <c r="F24" i="8"/>
  <c r="F22" i="8"/>
  <c r="F21" i="8"/>
  <c r="F20" i="8"/>
  <c r="F18" i="8"/>
  <c r="F17" i="8"/>
  <c r="F16" i="8"/>
  <c r="F15" i="8"/>
  <c r="F14" i="8"/>
  <c r="F13" i="8"/>
  <c r="F12" i="8"/>
  <c r="J23" i="8"/>
  <c r="G23" i="8"/>
  <c r="E23" i="8"/>
  <c r="I23" i="8" s="1"/>
  <c r="C23" i="8"/>
  <c r="C27" i="8" s="1"/>
  <c r="J19" i="8"/>
  <c r="K19" i="8" s="1"/>
  <c r="G19" i="8"/>
  <c r="L19" i="8" s="1"/>
  <c r="E19" i="8"/>
  <c r="F19" i="8" s="1"/>
  <c r="C19" i="8"/>
  <c r="F72" i="9" l="1"/>
  <c r="F64" i="9"/>
  <c r="F56" i="9"/>
  <c r="F48" i="9"/>
  <c r="F62" i="9"/>
  <c r="F50" i="9"/>
  <c r="F69" i="9"/>
  <c r="F61" i="9"/>
  <c r="F53" i="9"/>
  <c r="F68" i="9"/>
  <c r="F60" i="9"/>
  <c r="F52" i="9"/>
  <c r="F66" i="9"/>
  <c r="F67" i="9"/>
  <c r="F59" i="9"/>
  <c r="F51" i="9"/>
  <c r="F46" i="9"/>
  <c r="F65" i="9"/>
  <c r="F57" i="9"/>
  <c r="F49" i="9"/>
  <c r="F71" i="9"/>
  <c r="F55" i="9"/>
  <c r="F70" i="9"/>
  <c r="F54" i="9"/>
  <c r="F58" i="9"/>
  <c r="H23" i="8"/>
  <c r="L23" i="8"/>
  <c r="E28" i="9"/>
  <c r="F27" i="9" s="1"/>
  <c r="G28" i="9"/>
  <c r="F37" i="9"/>
  <c r="F41" i="9"/>
  <c r="D15" i="8"/>
  <c r="M23" i="8"/>
  <c r="F23" i="8"/>
  <c r="D20" i="8"/>
  <c r="D26" i="8"/>
  <c r="I19" i="8"/>
  <c r="K23" i="8"/>
  <c r="M19" i="8"/>
  <c r="J28" i="9"/>
  <c r="H19" i="8"/>
  <c r="F36" i="9"/>
  <c r="F42" i="9"/>
  <c r="F40" i="9"/>
  <c r="F38" i="9"/>
  <c r="F44" i="9"/>
  <c r="F39" i="9"/>
  <c r="F43" i="9"/>
  <c r="F34" i="9"/>
  <c r="D31" i="8" l="1"/>
  <c r="D12" i="8"/>
  <c r="D13" i="8"/>
  <c r="D19" i="8"/>
  <c r="D16" i="8"/>
  <c r="D23" i="8"/>
  <c r="D24" i="8"/>
  <c r="D17" i="8"/>
  <c r="D27" i="8"/>
  <c r="D25" i="8"/>
  <c r="D14" i="8"/>
  <c r="D21" i="8"/>
  <c r="D18" i="8"/>
  <c r="D22" i="8"/>
  <c r="F17" i="9"/>
  <c r="F16" i="9"/>
  <c r="F26" i="9"/>
  <c r="F18" i="9"/>
  <c r="F19" i="9"/>
  <c r="F28" i="9"/>
  <c r="F20" i="9"/>
  <c r="F15" i="9"/>
  <c r="F21" i="9"/>
  <c r="F24" i="9"/>
  <c r="F12" i="9"/>
  <c r="F23" i="9"/>
  <c r="F13" i="9"/>
  <c r="F22" i="9"/>
  <c r="F25" i="9"/>
  <c r="F14" i="9"/>
  <c r="D28" i="8"/>
</calcChain>
</file>

<file path=xl/sharedStrings.xml><?xml version="1.0" encoding="utf-8"?>
<sst xmlns="http://schemas.openxmlformats.org/spreadsheetml/2006/main" count="1135" uniqueCount="394">
  <si>
    <t>Periudha e Raportimit  12-2025</t>
  </si>
  <si>
    <t>në/lekë</t>
  </si>
  <si>
    <t>Ministria e Ekonomisë dhe Inovacionit</t>
  </si>
  <si>
    <t>Kodi i grupit</t>
  </si>
  <si>
    <t>EMËRTIME</t>
  </si>
  <si>
    <t>Periudha raportuese</t>
  </si>
  <si>
    <t xml:space="preserve">% e realizimit </t>
  </si>
  <si>
    <t>Struktura e shpenzimeve               në %</t>
  </si>
  <si>
    <t>Plani Fillestar
 Vjetor 
Viti 2025</t>
  </si>
  <si>
    <t>Plani Vjetor
 i Rishikuar
 Viti 2025</t>
  </si>
  <si>
    <t>Shpenzime Faktike të Periudhës/Progresive</t>
  </si>
  <si>
    <t>(1)</t>
  </si>
  <si>
    <t>(2)</t>
  </si>
  <si>
    <t>(3)</t>
  </si>
  <si>
    <t>(4)</t>
  </si>
  <si>
    <t>(5)</t>
  </si>
  <si>
    <t>(6)</t>
  </si>
  <si>
    <t>7 (5-3)</t>
  </si>
  <si>
    <t>(8)</t>
  </si>
  <si>
    <t>(9)</t>
  </si>
  <si>
    <t>10 (5-8)</t>
  </si>
  <si>
    <t>11 ( 8/5)</t>
  </si>
  <si>
    <t>Kodi i Programit</t>
  </si>
  <si>
    <t>Emërtimi</t>
  </si>
  <si>
    <t>01110</t>
  </si>
  <si>
    <t>Planifikimi, Menaxhimi dhe Administrimi</t>
  </si>
  <si>
    <t>01150</t>
  </si>
  <si>
    <t>Mbështetje për Inovacion dhe Teknologji</t>
  </si>
  <si>
    <t>04130</t>
  </si>
  <si>
    <t>04160</t>
  </si>
  <si>
    <t>06190</t>
  </si>
  <si>
    <t>Strehimi</t>
  </si>
  <si>
    <t>Shpenzimet sipas klasifikimit ekonomik</t>
  </si>
  <si>
    <t>Artikulli</t>
  </si>
  <si>
    <t>600</t>
  </si>
  <si>
    <t>Paga</t>
  </si>
  <si>
    <t>601</t>
  </si>
  <si>
    <t>Sigurime Shoqërore</t>
  </si>
  <si>
    <t>602</t>
  </si>
  <si>
    <t>Mallra dhe Shërbime të Tjera</t>
  </si>
  <si>
    <t>603</t>
  </si>
  <si>
    <t>Subvencione</t>
  </si>
  <si>
    <t>604</t>
  </si>
  <si>
    <t>Transferta Korente të Brendshme</t>
  </si>
  <si>
    <t>605</t>
  </si>
  <si>
    <t>Transferta Korente të Huaja</t>
  </si>
  <si>
    <t>606</t>
  </si>
  <si>
    <t>Trans per Buxh. Fam. &amp; Individ</t>
  </si>
  <si>
    <t>Kapitale të Patrupëzuara</t>
  </si>
  <si>
    <t>Kapitale të Trupëzuara</t>
  </si>
  <si>
    <t>Transferte Kapitale</t>
  </si>
  <si>
    <t>230</t>
  </si>
  <si>
    <t>231</t>
  </si>
  <si>
    <t>Mbeshtetje per Mbikq. e Tregut, Infrast. e Ciles. dhe Pron. Industr.</t>
  </si>
  <si>
    <t>Inspektimi ne Pune</t>
  </si>
  <si>
    <t>Arsimi i  Mesem (profesional)</t>
  </si>
  <si>
    <t>Sigurimi Shoqeror</t>
  </si>
  <si>
    <t>ANEKSI nr. 2 " Raporti mbi Ekzekutimin e Buxhetit në nivelin e Programit të Buxhetit"</t>
  </si>
  <si>
    <t xml:space="preserve"> Emri i Grupit</t>
  </si>
  <si>
    <t xml:space="preserve"> Emri i </t>
  </si>
  <si>
    <t>Kodi i programit</t>
  </si>
  <si>
    <t>Shpenzimet e Programit</t>
  </si>
  <si>
    <t>Viti paraardhës</t>
  </si>
  <si>
    <t>Ndryshimi Vjetor                    ( Plan - Fakt)</t>
  </si>
  <si>
    <t>Shpenzime              Faktike</t>
  </si>
  <si>
    <t>Ndryshimi i planit vjetor</t>
  </si>
  <si>
    <t>Nëntotali Shpenzime Korente</t>
  </si>
  <si>
    <t>Nëntotali Shpenzime Kapitale me financim të brendshëm</t>
  </si>
  <si>
    <t>Nëntotali Shpenzime Kapitale me financim të huaj</t>
  </si>
  <si>
    <t>Totali i Shpenzimeve Kapitale</t>
  </si>
  <si>
    <t>Totali i Shpenzimeve Buxhetore të Programit</t>
  </si>
  <si>
    <t>Shpenzime Korente nga të Ardhurat Jashtë limitit (Kap 06)</t>
  </si>
  <si>
    <t>Shpenzime Kapitale nga të Ardhurat Jashtë limitit (Kap 06)</t>
  </si>
  <si>
    <t>Totali i Shpenzimeve të Programit</t>
  </si>
  <si>
    <t>Shpenzimet sipas produkteve të programit buxhetor</t>
  </si>
  <si>
    <t>Totali i Shpenzime Korente</t>
  </si>
  <si>
    <t>Kodi i produktit</t>
  </si>
  <si>
    <t>Emertimi</t>
  </si>
  <si>
    <t>90408AA</t>
  </si>
  <si>
    <t>90408AC</t>
  </si>
  <si>
    <t>Sherbime dhe proçese inovatore te zbatuara</t>
  </si>
  <si>
    <t>Akte ligjore/nenligjore te miratuara</t>
  </si>
  <si>
    <t>Staf i trajnuar</t>
  </si>
  <si>
    <t>Totali Shpenzime për Investime</t>
  </si>
  <si>
    <t>24AB201</t>
  </si>
  <si>
    <t xml:space="preserve">	Blerje programesh, implentim  sistemesh digjitale  mirmbajtje dhe licensa</t>
  </si>
  <si>
    <t>24AD901</t>
  </si>
  <si>
    <t>Kapital Fillestar</t>
  </si>
  <si>
    <t>24AI501</t>
  </si>
  <si>
    <t>Biletimi Qendror ON Line per Muzete dhe Sitet e Trashegimise Kulturore</t>
  </si>
  <si>
    <t>Mbeshtetje per Zhvillim Ekonomik</t>
  </si>
  <si>
    <t>Takime për përmirësimin e klimës së biznesit</t>
  </si>
  <si>
    <t>Kompani startup të mbeshtetur</t>
  </si>
  <si>
    <t>Akte ligjore dhe nënligjore te miratuara</t>
  </si>
  <si>
    <t>90409AA</t>
  </si>
  <si>
    <t>90409AG</t>
  </si>
  <si>
    <t>Promovimi i shqiperise si destinacion investimesh / kujdesi ndaj investitoreve</t>
  </si>
  <si>
    <t>90409AJ</t>
  </si>
  <si>
    <t>Grante për mbështetjen e ndërmarrjeve të vogla dhe të mesme</t>
  </si>
  <si>
    <t>90409AF</t>
  </si>
  <si>
    <t>Studime Fizbiliteti per projektet Koncesionare/PPP</t>
  </si>
  <si>
    <t>90409AE</t>
  </si>
  <si>
    <t>Kontrata Koncesione/ PPP te publikuara ne regjistrin elektronik te koncesioneve</t>
  </si>
  <si>
    <t>90409AH</t>
  </si>
  <si>
    <t>Sherbime te ofruara per bizneset sipas sistemit te Regjistrimit te Licencave</t>
  </si>
  <si>
    <t>90409AI</t>
  </si>
  <si>
    <t>Shërbime te ofruara për bizneset sipas sistemit te Regjistrimit te Biznesit</t>
  </si>
  <si>
    <t>90409AD</t>
  </si>
  <si>
    <t>90409AC</t>
  </si>
  <si>
    <t>24AE101</t>
  </si>
  <si>
    <t>Blerje pajisje elektronike AIDA</t>
  </si>
  <si>
    <t>M100369</t>
  </si>
  <si>
    <t>Fondi I inovacionit</t>
  </si>
  <si>
    <t>M100370</t>
  </si>
  <si>
    <t>One stop shop per investitoret e huaj</t>
  </si>
  <si>
    <t>18BS201</t>
  </si>
  <si>
    <t>Blerje karrike per zyrat dhe sallat e sherbimit</t>
  </si>
  <si>
    <t>M100332</t>
  </si>
  <si>
    <t>TVSH per projektet me financim te huaj</t>
  </si>
  <si>
    <t>25AA301</t>
  </si>
  <si>
    <t>Blerje paisje zyre AIDA</t>
  </si>
  <si>
    <t>M100368</t>
  </si>
  <si>
    <t>Fondi i Konkurrueshmërisë</t>
  </si>
  <si>
    <t>M100371</t>
  </si>
  <si>
    <t>Mbështetje e Biznesit Kreativ</t>
  </si>
  <si>
    <t>18BS101</t>
  </si>
  <si>
    <t>Blerje paisje kompjuterike</t>
  </si>
  <si>
    <t>18AX401</t>
  </si>
  <si>
    <t>Rikonstruksion I pjesshem zyrash</t>
  </si>
  <si>
    <t>18AO601</t>
  </si>
  <si>
    <t>Pajisje informatike te blera</t>
  </si>
  <si>
    <t>18AX403</t>
  </si>
  <si>
    <t>Projekt e Preventivi rikonstruksion zyrash</t>
  </si>
  <si>
    <t>18AX402</t>
  </si>
  <si>
    <t>Përmirësime të sistemeve</t>
  </si>
  <si>
    <t>18AX304</t>
  </si>
  <si>
    <t>Programi Italian</t>
  </si>
  <si>
    <t>24AB001</t>
  </si>
  <si>
    <t>Financim i huaj per projektin "Cross-Border Cooperation Programme Montenegro - Albania 2014-2020 (IPA II)"</t>
  </si>
  <si>
    <t>25AA201</t>
  </si>
  <si>
    <t>Projekti EEN Albania</t>
  </si>
  <si>
    <t>25AC901</t>
  </si>
  <si>
    <t>Net4Green</t>
  </si>
  <si>
    <t>25AD601</t>
  </si>
  <si>
    <t>Digital Inovation Unit</t>
  </si>
  <si>
    <t>M040141</t>
  </si>
  <si>
    <t>Fond I Ngrire</t>
  </si>
  <si>
    <t>18AX306</t>
  </si>
  <si>
    <t>M120201</t>
  </si>
  <si>
    <t>Fond i ngrire</t>
  </si>
  <si>
    <t>90404AE</t>
  </si>
  <si>
    <t>Kalibrime dhe verfikime te mjeteve matese</t>
  </si>
  <si>
    <t>90404AC</t>
  </si>
  <si>
    <t>Anetare me te drejta te plota ne organizata nderkombatare EUROMED, BIPM, WELMEC, OIML, IMECO</t>
  </si>
  <si>
    <t>90404AD</t>
  </si>
  <si>
    <t>Inspektime per mbikqyrjen e tregut ne te gjithe territoine e vendit</t>
  </si>
  <si>
    <t>90404AA</t>
  </si>
  <si>
    <t>Standarde evropiane dhe nderkombetare te adaptuara, miratuara si SSH</t>
  </si>
  <si>
    <t>90404AB</t>
  </si>
  <si>
    <t>Certifikata akreditimi te njohura ne vendet nderkombetare</t>
  </si>
  <si>
    <t>91008AF</t>
  </si>
  <si>
    <t>Administrate funskionale</t>
  </si>
  <si>
    <t>24AI601</t>
  </si>
  <si>
    <t>Sensor ( Blerje paisje per kompletimin e laboratorve te DMSHI)</t>
  </si>
  <si>
    <t>18AX901</t>
  </si>
  <si>
    <t xml:space="preserve">	Blerje pajisje zyre</t>
  </si>
  <si>
    <t>24AA801</t>
  </si>
  <si>
    <t xml:space="preserve">	Blerje pajisje informatike, elektronike, kompjuterike e TIK</t>
  </si>
  <si>
    <t>24AA901</t>
  </si>
  <si>
    <t>Blerje Pajisje zyre ,DPA</t>
  </si>
  <si>
    <t>24AA902</t>
  </si>
  <si>
    <t xml:space="preserve">Blerje Pajisje elektronike, DPA </t>
  </si>
  <si>
    <t>M100538</t>
  </si>
  <si>
    <t>Blerje pajisje elektronike (Kompjutera,printera,fotokoje,USB router,swich,projektir etj)</t>
  </si>
  <si>
    <t>A000005</t>
  </si>
  <si>
    <t>90407AA</t>
  </si>
  <si>
    <t>Inspektimet e realizura nga ISHPSHSH</t>
  </si>
  <si>
    <t>18AY101</t>
  </si>
  <si>
    <t>Blerje paisje te ndryshme  per zyra dhe mbrojtja ndaj zjarrit</t>
  </si>
  <si>
    <t>18AY201</t>
  </si>
  <si>
    <t>Blerje Auomjeti</t>
  </si>
  <si>
    <t>24AA701</t>
  </si>
  <si>
    <t>Blerje paisje elektronike(kompjutera)</t>
  </si>
  <si>
    <t>90406AA</t>
  </si>
  <si>
    <t>90406AD</t>
  </si>
  <si>
    <t>Kredi te reja</t>
  </si>
  <si>
    <t>90406AE</t>
  </si>
  <si>
    <t>Kredi ekzistuese qe subvencionohen</t>
  </si>
  <si>
    <t>90406AB</t>
  </si>
  <si>
    <t>90406AC</t>
  </si>
  <si>
    <t>Grant i menjehershem</t>
  </si>
  <si>
    <t>Bonusi i qirase</t>
  </si>
  <si>
    <t>Subvencionim qiraje per banore te shpronesuar nga Unaza Madhe Tirane</t>
  </si>
  <si>
    <t>M100399</t>
  </si>
  <si>
    <t>Permiresim i kushteve te banimit per komunitetin Rom/Egjiptian</t>
  </si>
  <si>
    <t>18AY404</t>
  </si>
  <si>
    <t>Projekte për përmirësimin e infrastruktures, kryesisht ne zona informale që janë në proces legalizimi</t>
  </si>
  <si>
    <t>M100397</t>
  </si>
  <si>
    <t>Rikonstruksion i godinave ne pronesi te Njesive te Qeverisjes Vendore per strehim social</t>
  </si>
  <si>
    <t>2025</t>
  </si>
  <si>
    <t>90403AA</t>
  </si>
  <si>
    <t>Akte ligjore dhe nënligjore te harturara/miratuara</t>
  </si>
  <si>
    <t>90403AB</t>
  </si>
  <si>
    <t>Inspektime te Ofruesve te AFP-se</t>
  </si>
  <si>
    <t>90403AC</t>
  </si>
  <si>
    <t>Ofrues te AFP te mbeshtetur per sigurimin e cilesise</t>
  </si>
  <si>
    <t>90403AD</t>
  </si>
  <si>
    <t>90403AE</t>
  </si>
  <si>
    <t>Skeletkurikula, programe te kurseve te unifikuara dhe materiale mesimore të hartuara</t>
  </si>
  <si>
    <t>90403AF</t>
  </si>
  <si>
    <t>Sandarte profesionesh dhe kualifikimesh te miratuara</t>
  </si>
  <si>
    <t>90403AH</t>
  </si>
  <si>
    <t>Bursa te perfituara nga nxensit e AP</t>
  </si>
  <si>
    <t>90403AI</t>
  </si>
  <si>
    <t>Nxenes qe ndjekin shkollat e AP</t>
  </si>
  <si>
    <t>Mesues te trajnuar dhe atestuar</t>
  </si>
  <si>
    <t>18AY635</t>
  </si>
  <si>
    <t>Rikonstruksion i shkolles se mesme profesionale "NAZMI RUSHITI" Peshkopi</t>
  </si>
  <si>
    <t>18AY636</t>
  </si>
  <si>
    <t xml:space="preserve">	Ndertim /rikonstruksion i shkolles "Hoteleri -Turizem" Tirane</t>
  </si>
  <si>
    <t>18AY637</t>
  </si>
  <si>
    <t>Rikostruksion /shtim ambjentesh ne Shkollen "Herman Gmainer" , Tirane</t>
  </si>
  <si>
    <t>18AY638</t>
  </si>
  <si>
    <t>Ndertim rikostruksion i reparteve te praktikave profesionale, shkolla "Beqir Cela" Durres</t>
  </si>
  <si>
    <t>24AB507</t>
  </si>
  <si>
    <t>Rikonsmiksion/ndertimim per godinen e shkolles dhe repartet e praktikave profesionale te Shkolles Teknike, Korce</t>
  </si>
  <si>
    <t>24AB511</t>
  </si>
  <si>
    <t xml:space="preserve">Ndërtim I ri I Shkollës Karl Gega Tirane </t>
  </si>
  <si>
    <t>18AY501</t>
  </si>
  <si>
    <t xml:space="preserve">	Mobilje e Pajisje per shkollat e AP</t>
  </si>
  <si>
    <t>18AY647</t>
  </si>
  <si>
    <t xml:space="preserve">	Rikonstruksion çatie per repartin e praktikes (stalle) per shkollen profesionale "Irakli Terova", Korce </t>
  </si>
  <si>
    <t>24AB501</t>
  </si>
  <si>
    <t xml:space="preserve">	Rikostruksion Godina e shkolles Kames (godina e ndertuar nga IPA 2008)</t>
  </si>
  <si>
    <t>24AB503</t>
  </si>
  <si>
    <t>Rikostruksion/ndertim i ri  godines se shkolles dhe reparteve te praktikave lndustriale Pavarsia Vlore</t>
  </si>
  <si>
    <t>24AB505</t>
  </si>
  <si>
    <t>Rikosmiksion  Shkolla "Bajram Curri", Kukes</t>
  </si>
  <si>
    <t>24AB508</t>
  </si>
  <si>
    <t>Rikonstruksion i pjesshëm i Shkollës Kolin Gjoka, Lezhë</t>
  </si>
  <si>
    <t>24AB513</t>
  </si>
  <si>
    <t>Kolaudim për shkollën e Mesme Profesionale Kamëz (në kuadër të projektit me financim të huaj Fond for VET and Employment)</t>
  </si>
  <si>
    <t>18BS314</t>
  </si>
  <si>
    <t>TVSH per Projekte te ndryshme</t>
  </si>
  <si>
    <t>18AY503</t>
  </si>
  <si>
    <t>Laboratore, pajisje, makineri  per repartet e praktikave  profesionale</t>
  </si>
  <si>
    <t>24AB512</t>
  </si>
  <si>
    <t>Pagesën e taksës së ndikimit në infrastrukturë për lejen e punimeve - Rakip Kryeziu</t>
  </si>
  <si>
    <t>24AB504</t>
  </si>
  <si>
    <t>Rikostruksion   Konvikti Cerrik</t>
  </si>
  <si>
    <t>18AY639</t>
  </si>
  <si>
    <t>Ndertim rikostruksion  i repartit te praktikave profesionale shkolla "Karl Gega",  Tirane</t>
  </si>
  <si>
    <t>24AB502</t>
  </si>
  <si>
    <t>Rikostruksion  i godines se shkolles Mekanike "Hasan Gina"  Lushnje</t>
  </si>
  <si>
    <t>24AB506</t>
  </si>
  <si>
    <t>Rikostruksion  per shkollen ”Enver Qiraxhi", Pogradec</t>
  </si>
  <si>
    <t>24AB509</t>
  </si>
  <si>
    <t xml:space="preserve">Rikonstruksioni I Shkollës Arben Broci  </t>
  </si>
  <si>
    <t>24AB510</t>
  </si>
  <si>
    <t>Ndertim /rikostruksion Shkolla “Hamdi Bushati”, Shkoder</t>
  </si>
  <si>
    <t>18BS301</t>
  </si>
  <si>
    <t>Skills for Job</t>
  </si>
  <si>
    <t>18BS303</t>
  </si>
  <si>
    <t>Mbështetje të arsimit dhe formimit profesional nëpërmjet inovacionit</t>
  </si>
  <si>
    <t>18BS305</t>
  </si>
  <si>
    <t>Financim i huaj per arsimin profesional</t>
  </si>
  <si>
    <t>18BS306</t>
  </si>
  <si>
    <t>PROSEED Arsimi Profesional</t>
  </si>
  <si>
    <t>18BS312</t>
  </si>
  <si>
    <t>EPALE-ADULT LEARNING</t>
  </si>
  <si>
    <t>18BS313</t>
  </si>
  <si>
    <t>EPALE FOREWORK</t>
  </si>
  <si>
    <t>18BS316</t>
  </si>
  <si>
    <t>Erasmus ++ MoMaVET</t>
  </si>
  <si>
    <t>GM10146</t>
  </si>
  <si>
    <t>25AA801</t>
  </si>
  <si>
    <t>CyberFort Shkolla e Mesme, Shkolla Profesionale Kamëz</t>
  </si>
  <si>
    <t>GM11028</t>
  </si>
  <si>
    <t>25AA802</t>
  </si>
  <si>
    <t>Alliance, Shkolla e Mesme Profesionale Kamëz</t>
  </si>
  <si>
    <t>25AA803</t>
  </si>
  <si>
    <t>Circular Tourism Shkolla Profesionale Teknike Ekonomike Hoteleri</t>
  </si>
  <si>
    <t>25AA804</t>
  </si>
  <si>
    <t>Circular Tourism Shkolla Profesionale Elbasan</t>
  </si>
  <si>
    <t>25AA805</t>
  </si>
  <si>
    <t>EmpoëerVET Shkolla Profesionale Elbasan</t>
  </si>
  <si>
    <t>91209AAI</t>
  </si>
  <si>
    <t>EPALE National Support Services</t>
  </si>
  <si>
    <t>Skemat e Praktikes per Punesimin e te Rinjve ne Shqiperi</t>
  </si>
  <si>
    <t>91209AA3</t>
  </si>
  <si>
    <t>A000001</t>
  </si>
  <si>
    <t>Orendi te ndryshme kap 06</t>
  </si>
  <si>
    <t>A000002</t>
  </si>
  <si>
    <t>A000006</t>
  </si>
  <si>
    <t>19AA605</t>
  </si>
  <si>
    <t>Blerje pajisje</t>
  </si>
  <si>
    <t>Tregu i punës</t>
  </si>
  <si>
    <t>90402AA</t>
  </si>
  <si>
    <t>Ndermjetesime te realizuara nga Zyrat e Punesimit AKPA</t>
  </si>
  <si>
    <t>90402AE</t>
  </si>
  <si>
    <t>Kursante ne formimim profesional sipas VKM nr.646 dt 5.10.2022( Kodimi)</t>
  </si>
  <si>
    <t>90402AH</t>
  </si>
  <si>
    <t>Te punesuar/ te trajnuar nepermjet pjesemarjes ne programet e nxitjes se punsesimit</t>
  </si>
  <si>
    <t>90402AC</t>
  </si>
  <si>
    <t>Persona te trajtuar me pagese papunesie</t>
  </si>
  <si>
    <t>90402AF</t>
  </si>
  <si>
    <t>Te rinj perfitues te nismes Garancia Rinore</t>
  </si>
  <si>
    <t>90402AG</t>
  </si>
  <si>
    <t>Te trajnuar ne Qendrat e Formimit Profesional Publik</t>
  </si>
  <si>
    <t>90402AD</t>
  </si>
  <si>
    <t>Leje pune per shtesait e huaj, raportime statistikore, financiare, procedura prokurimi</t>
  </si>
  <si>
    <t>Ndermjetesime te realizuara nga Zyrat e Punesimit  AKPA</t>
  </si>
  <si>
    <t>Plani i rritjes e percaktuar nga Agjenda kombetare e reformave</t>
  </si>
  <si>
    <t>18AY705</t>
  </si>
  <si>
    <t>Ndertim i Kampusit te QFP</t>
  </si>
  <si>
    <t>24AI701</t>
  </si>
  <si>
    <t>Rikonstruksione Zyra Punesimi, Qendra Formimi Profesional</t>
  </si>
  <si>
    <t>18AY704</t>
  </si>
  <si>
    <t>Blerje pajisje kompjuterike/elektronike</t>
  </si>
  <si>
    <t>18CJ301</t>
  </si>
  <si>
    <t xml:space="preserve">	Përmirësimi i Sistemit Informatik të Shërbimeve të Punësimit</t>
  </si>
  <si>
    <t>25AA901</t>
  </si>
  <si>
    <t>Projekti FCDO (akpa)</t>
  </si>
  <si>
    <t>25AA902</t>
  </si>
  <si>
    <t>Projekti VRIN VET (AKPA)</t>
  </si>
  <si>
    <t>19AA603</t>
  </si>
  <si>
    <t>25AA903</t>
  </si>
  <si>
    <t>Projekti PUMA (AKPA)</t>
  </si>
  <si>
    <t>25AA904</t>
  </si>
  <si>
    <t>Projekti VR Digi VET (AKPA)</t>
  </si>
  <si>
    <t>25AA905</t>
  </si>
  <si>
    <t>Projekti KBERFORT (AKPA)</t>
  </si>
  <si>
    <t>91211AK</t>
  </si>
  <si>
    <t>VR Digi VET AKPA</t>
  </si>
  <si>
    <t>91211AJ</t>
  </si>
  <si>
    <t>90401AA</t>
  </si>
  <si>
    <t>Numer raportesh/ aktesh ligjore dhe nenligjore te koordinuara</t>
  </si>
  <si>
    <t>90401AB</t>
  </si>
  <si>
    <t xml:space="preserve"> Staf i rekrutuar/trajnuar</t>
  </si>
  <si>
    <t>24AG801</t>
  </si>
  <si>
    <t>F.V. Sistem ngrohje ftohje per ish ambjentet e MZHETTS sot MEKI</t>
  </si>
  <si>
    <t>24AI901</t>
  </si>
  <si>
    <t>Rikonstruksion i godinës për ish ambjentet e MZHETTS</t>
  </si>
  <si>
    <t>M120245</t>
  </si>
  <si>
    <t>Blerje Pajisje</t>
  </si>
  <si>
    <t>M120199</t>
  </si>
  <si>
    <t>TVSH - detyrim doganor</t>
  </si>
  <si>
    <t>90405AA</t>
  </si>
  <si>
    <t>Akte ligjore/nenligjore te hartuara</t>
  </si>
  <si>
    <t>90405AB</t>
  </si>
  <si>
    <t>Shtese mujore mbi pensionin e invaliditetit</t>
  </si>
  <si>
    <t>90405AG</t>
  </si>
  <si>
    <t>Përfitime të llogaritura dhe shpërndara për trajtimin e veçantë për shpenzime varrimi</t>
  </si>
  <si>
    <t>90405AH</t>
  </si>
  <si>
    <t>Përfitime të llogaritura dhe shpërndara për kompensime mbi statusin "Dëshmor i Atdheut"</t>
  </si>
  <si>
    <t>90405AI</t>
  </si>
  <si>
    <t>Përfitime të llogaritura dhe shpërndara për kompensime për pensionet sociale</t>
  </si>
  <si>
    <t>90405AJ</t>
  </si>
  <si>
    <t>Përfitime të llogaritura dhe shpërndara për kompensime për të ardhurat e pensionistëve</t>
  </si>
  <si>
    <t>90405AK</t>
  </si>
  <si>
    <t>Përfitime të llogaritura dhe shpërndara për shpërblime për Invalidët e Punës</t>
  </si>
  <si>
    <t>90405AL</t>
  </si>
  <si>
    <t>Perfitime te llogaritura dhe shperndara per shperblime per Pensionet e Veteraneve</t>
  </si>
  <si>
    <t>90405AM</t>
  </si>
  <si>
    <t>Përfitime të llogaritura dhe shpërndara për programin e pensioneve të posacme shtetërore</t>
  </si>
  <si>
    <t>90405AN</t>
  </si>
  <si>
    <t>Përfitime të llogaritura dhe shpërndara për programin e Kompensimit të Çmimeve</t>
  </si>
  <si>
    <t>90405AO</t>
  </si>
  <si>
    <t>Përfitime të llogaritura e shpërndara për sigurimin suplementar për persona nën statusin "Naftëtar"</t>
  </si>
  <si>
    <t>90405AP</t>
  </si>
  <si>
    <t>Përfitime të llogaritura e shpërndara për sigurimin suplementar për persona mëm statusin "Metalurg"</t>
  </si>
  <si>
    <t>90405AQ</t>
  </si>
  <si>
    <t>Përfitime të llogaritura dhe shpërndara për sigurimin suplementar të ish policeve</t>
  </si>
  <si>
    <t>90405AR</t>
  </si>
  <si>
    <t>Përfitime të llogaritura e të shpërndara për sigurimin shtetëror suplementar</t>
  </si>
  <si>
    <t>90405AS</t>
  </si>
  <si>
    <t>Përfitime të llogaritura dhe shpërndara për kompensime për "Trajtim i vecante i punonjësve të nëntokës"</t>
  </si>
  <si>
    <t>90405AT</t>
  </si>
  <si>
    <t>Perfitime te llogaritura e te shperndara per sigurimin suplementar te personave me statusin "Profesor"</t>
  </si>
  <si>
    <t>90405AU</t>
  </si>
  <si>
    <t>Transferte buxhetore per te mbuluar diferencen midis te ardhurave dhe shpenzimeve te skemes se Pensioneve publike</t>
  </si>
  <si>
    <t xml:space="preserve"> </t>
  </si>
  <si>
    <t>Nxenes perfitojne subvencion tekste mesiomore</t>
  </si>
  <si>
    <t>90403AG</t>
  </si>
  <si>
    <t>90408AB</t>
  </si>
  <si>
    <t>90402AB</t>
  </si>
  <si>
    <t>Blerje pajisje te tjera zyre</t>
  </si>
  <si>
    <t>Persona te informuar per trajnimet profesionale</t>
  </si>
  <si>
    <t>Orendi, Pajisje te ndryshme (Kap.6)</t>
  </si>
  <si>
    <t>Kodi i produktit (kap 06)</t>
  </si>
  <si>
    <t>Trajnime dhe Studim/Projektime(kap.6)</t>
  </si>
  <si>
    <t>Mallra e sherbime(kap.6)</t>
  </si>
  <si>
    <t>Paga(kap.6)</t>
  </si>
  <si>
    <t>Kodi i produktit (Kap 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</si>
</sst>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#0"/>
    <numFmt numFmtId="172" formatCode="#,##0;[Red]#,##0"/>
  </numFmts>
  <fonts count="2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7"/>
      <color rgb="FF000000"/>
      <name val="Times New Roman"/>
      <family val="1"/>
    </font>
    <font>
      <b/>
      <sz val="11"/>
      <color rgb="FFC00000"/>
      <name val="Arial"/>
      <family val="2"/>
    </font>
    <font>
      <b/>
      <sz val="8"/>
      <color rgb="FF080808"/>
      <name val="Arial"/>
      <family val="2"/>
    </font>
    <font>
      <sz val="8"/>
      <color rgb="FF080808"/>
      <name val="Arial"/>
      <family val="2"/>
    </font>
    <font>
      <b/>
      <sz val="8"/>
      <color rgb="FFC00000"/>
      <name val="Arial"/>
      <family val="2"/>
    </font>
    <font>
      <b/>
      <sz val="7"/>
      <color rgb="FFC00000"/>
      <name val="Arial"/>
      <family val="2"/>
    </font>
    <font>
      <b/>
      <sz val="9"/>
      <color rgb="FFC00000"/>
      <name val="Arial"/>
      <family val="2"/>
    </font>
    <font>
      <sz val="9"/>
      <color rgb="FF080808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sz val="7"/>
      <name val="Arial"/>
      <family val="2"/>
    </font>
    <font>
      <b/>
      <sz val="7"/>
      <color rgb="FF0070C0"/>
      <name val="Arial"/>
      <family val="2"/>
    </font>
    <font>
      <b/>
      <sz val="7"/>
      <name val="Arial"/>
      <family val="2"/>
    </font>
    <font>
      <b/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7"/>
      <color rgb="FF080808"/>
      <name val="Arial"/>
      <family val="2"/>
    </font>
    <font>
      <b/>
      <sz val="10"/>
      <color rgb="FFC00000"/>
      <name val="SansSerif"/>
      <family val="2"/>
    </font>
    <font>
      <sz val="10"/>
      <color rgb="FFC00000"/>
      <name val="Aptos Narrow"/>
      <family val="2"/>
      <scheme val="minor"/>
    </font>
    <font>
      <sz val="10"/>
      <color rgb="FFC00000"/>
      <name val="Arial"/>
      <family val="2"/>
    </font>
    <font>
      <sz val="10"/>
      <color theme="1"/>
      <name val="Aptos Narrow"/>
      <family val="2"/>
      <scheme val="minor"/>
    </font>
    <font>
      <b/>
      <sz val="9"/>
      <color rgb="FFC00000"/>
      <name val="SansSerif"/>
      <family val="2"/>
    </font>
    <font>
      <sz val="9"/>
      <color rgb="FFC00000"/>
      <name val="Aptos Narrow"/>
      <family val="2"/>
      <scheme val="minor"/>
    </font>
    <font>
      <sz val="9"/>
      <color rgb="FFC00000"/>
      <name val="Arial"/>
      <family val="2"/>
    </font>
    <font>
      <sz val="9"/>
      <color theme="1"/>
      <name val="Aptos Narrow"/>
      <family val="2"/>
      <scheme val="minor"/>
    </font>
    <font>
      <sz val="7"/>
      <color rgb="FF080808"/>
      <name val="Arial"/>
      <family val="2"/>
    </font>
    <font>
      <b/>
      <sz val="10"/>
      <color rgb="FFC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BF1DE"/>
      </patternFill>
    </fill>
    <fill>
      <patternFill patternType="solid">
        <fgColor rgb="FFFFFFFF"/>
      </patternFill>
    </fill>
  </fills>
  <borders count="70">
    <border>
      <left/>
      <right/>
      <top/>
      <bottom/>
      <diagonal/>
    </border>
    <border>
      <left style="double">
        <color rgb="FF050505"/>
      </left>
      <right/>
      <top style="double">
        <color rgb="FF050505"/>
      </top>
      <bottom style="thin">
        <color rgb="FF050505"/>
      </bottom>
      <diagonal/>
    </border>
    <border>
      <left/>
      <right/>
      <top style="double">
        <color rgb="FF050505"/>
      </top>
      <bottom style="thin">
        <color rgb="FF050505"/>
      </bottom>
      <diagonal/>
    </border>
    <border>
      <left/>
      <right style="double">
        <color rgb="FF050505"/>
      </right>
      <top style="double">
        <color rgb="FF050505"/>
      </top>
      <bottom style="thin">
        <color rgb="FF050505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50505"/>
      </left>
      <right style="dotted">
        <color rgb="FF050505"/>
      </right>
      <top style="double">
        <color rgb="FF000000"/>
      </top>
      <bottom style="dotted">
        <color rgb="FF050505"/>
      </bottom>
      <diagonal/>
    </border>
    <border>
      <left style="dotted">
        <color rgb="FF050505"/>
      </left>
      <right style="dotted">
        <color rgb="FF050505"/>
      </right>
      <top style="double">
        <color rgb="FF000000"/>
      </top>
      <bottom style="dotted">
        <color rgb="FF050505"/>
      </bottom>
      <diagonal/>
    </border>
    <border>
      <left style="dotted">
        <color rgb="FF050505"/>
      </left>
      <right style="double">
        <color rgb="FF050505"/>
      </right>
      <top style="double">
        <color rgb="FF000000"/>
      </top>
      <bottom style="dotted">
        <color rgb="FF050505"/>
      </bottom>
      <diagonal/>
    </border>
    <border>
      <left style="double">
        <color rgb="FF050505"/>
      </left>
      <right style="dotted">
        <color rgb="FF050505"/>
      </right>
      <top style="dotted">
        <color rgb="FF050505"/>
      </top>
      <bottom style="dotted">
        <color rgb="FF050505"/>
      </bottom>
      <diagonal/>
    </border>
    <border>
      <left style="dotted">
        <color rgb="FF050505"/>
      </left>
      <right style="dotted">
        <color rgb="FF050505"/>
      </right>
      <top style="dotted">
        <color rgb="FF050505"/>
      </top>
      <bottom style="dotted">
        <color rgb="FF050505"/>
      </bottom>
      <diagonal/>
    </border>
    <border>
      <left style="dotted">
        <color rgb="FF050505"/>
      </left>
      <right style="double">
        <color rgb="FF050505"/>
      </right>
      <top style="dotted">
        <color rgb="FF050505"/>
      </top>
      <bottom style="dotted">
        <color rgb="FF050505"/>
      </bottom>
      <diagonal/>
    </border>
    <border>
      <left style="double">
        <color rgb="FF050505"/>
      </left>
      <right style="dotted">
        <color rgb="FF050505"/>
      </right>
      <top style="dotted">
        <color rgb="FF050505"/>
      </top>
      <bottom style="double">
        <color rgb="FF050505"/>
      </bottom>
      <diagonal/>
    </border>
    <border>
      <left style="dotted">
        <color rgb="FF050505"/>
      </left>
      <right style="dotted">
        <color rgb="FF050505"/>
      </right>
      <top style="dotted">
        <color rgb="FF050505"/>
      </top>
      <bottom style="double">
        <color rgb="FF050505"/>
      </bottom>
      <diagonal/>
    </border>
    <border>
      <left style="dotted">
        <color rgb="FF050505"/>
      </left>
      <right style="double">
        <color rgb="FF050505"/>
      </right>
      <top style="dotted">
        <color rgb="FF050505"/>
      </top>
      <bottom style="double">
        <color rgb="FF050505"/>
      </bottom>
      <diagonal/>
    </border>
    <border>
      <left style="double">
        <color rgb="FF050505"/>
      </left>
      <right style="dotted">
        <color rgb="FF050505"/>
      </right>
      <top style="double">
        <color rgb="FF050505"/>
      </top>
      <bottom style="dotted">
        <color rgb="FF050505"/>
      </bottom>
      <diagonal/>
    </border>
    <border>
      <left style="dotted">
        <color rgb="FF050505"/>
      </left>
      <right style="dotted">
        <color rgb="FF050505"/>
      </right>
      <top style="double">
        <color rgb="FF050505"/>
      </top>
      <bottom style="dotted">
        <color rgb="FF050505"/>
      </bottom>
      <diagonal/>
    </border>
    <border>
      <left style="dotted">
        <color rgb="FF050505"/>
      </left>
      <right style="double">
        <color rgb="FF050505"/>
      </right>
      <top style="double">
        <color rgb="FF050505"/>
      </top>
      <bottom style="dotted">
        <color rgb="FF050505"/>
      </bottom>
      <diagonal/>
    </border>
    <border>
      <left style="double">
        <color rgb="FF050505"/>
      </left>
      <right style="dotted">
        <color rgb="FF050505"/>
      </right>
      <top style="dotted">
        <color rgb="FF050505"/>
      </top>
      <bottom style="double">
        <color rgb="FF000000"/>
      </bottom>
      <diagonal/>
    </border>
    <border>
      <left style="dotted">
        <color rgb="FF050505"/>
      </left>
      <right style="dotted">
        <color rgb="FF050505"/>
      </right>
      <top style="dotted">
        <color rgb="FF050505"/>
      </top>
      <bottom style="double">
        <color rgb="FF000000"/>
      </bottom>
      <diagonal/>
    </border>
    <border>
      <left style="dotted">
        <color rgb="FF050505"/>
      </left>
      <right style="double">
        <color rgb="FF050505"/>
      </right>
      <top style="dotted">
        <color rgb="FF050505"/>
      </top>
      <bottom style="double">
        <color rgb="FF000000"/>
      </bottom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dotted">
        <color rgb="FF050505"/>
      </bottom>
      <diagonal/>
    </border>
    <border>
      <left style="thin">
        <color rgb="FF000000"/>
      </left>
      <right style="hair">
        <color rgb="FF000000"/>
      </right>
      <top style="double">
        <color rgb="FF050505"/>
      </top>
      <bottom style="dotted">
        <color rgb="FF050505"/>
      </bottom>
      <diagonal/>
    </border>
    <border>
      <left style="hair">
        <color rgb="FF000000"/>
      </left>
      <right style="thin">
        <color rgb="FF000000"/>
      </right>
      <top style="double">
        <color rgb="FF050505"/>
      </top>
      <bottom style="dotted">
        <color rgb="FF050505"/>
      </bottom>
      <diagonal/>
    </border>
    <border>
      <left style="thin">
        <color rgb="FF000000"/>
      </left>
      <right style="thin">
        <color rgb="FF000000"/>
      </right>
      <top style="double">
        <color rgb="FF050505"/>
      </top>
      <bottom style="dotted">
        <color rgb="FF050505"/>
      </bottom>
      <diagonal/>
    </border>
    <border>
      <left style="hair">
        <color rgb="FF000000"/>
      </left>
      <right style="double">
        <color rgb="FF050505"/>
      </right>
      <top style="double">
        <color rgb="FF050505"/>
      </top>
      <bottom style="dotted">
        <color rgb="FF050505"/>
      </bottom>
      <diagonal/>
    </border>
    <border>
      <left style="double">
        <color rgb="FF050505"/>
      </left>
      <right style="hair">
        <color rgb="FF050505"/>
      </right>
      <top style="dotted">
        <color rgb="FF050505"/>
      </top>
      <bottom style="dotted">
        <color rgb="FF050505"/>
      </bottom>
      <diagonal/>
    </border>
    <border>
      <left style="hair">
        <color rgb="FF050505"/>
      </left>
      <right style="thin">
        <color rgb="FF050505"/>
      </right>
      <top style="dotted">
        <color rgb="FF050505"/>
      </top>
      <bottom style="dotted">
        <color rgb="FF050505"/>
      </bottom>
      <diagonal/>
    </border>
    <border>
      <left style="thin">
        <color rgb="FF000000"/>
      </left>
      <right style="hair">
        <color rgb="FF000000"/>
      </right>
      <top style="dotted">
        <color rgb="FF050505"/>
      </top>
      <bottom style="dotted">
        <color rgb="FF050505"/>
      </bottom>
      <diagonal/>
    </border>
    <border>
      <left style="hair">
        <color rgb="FF000000"/>
      </left>
      <right style="thin">
        <color rgb="FF000000"/>
      </right>
      <top style="dotted">
        <color rgb="FF050505"/>
      </top>
      <bottom style="dotted">
        <color rgb="FF050505"/>
      </bottom>
      <diagonal/>
    </border>
    <border>
      <left style="thin">
        <color rgb="FF000000"/>
      </left>
      <right style="thin">
        <color rgb="FF000000"/>
      </right>
      <top style="dotted">
        <color rgb="FF050505"/>
      </top>
      <bottom style="dotted">
        <color rgb="FF050505"/>
      </bottom>
      <diagonal/>
    </border>
    <border>
      <left style="hair">
        <color rgb="FF000000"/>
      </left>
      <right style="double">
        <color rgb="FF050505"/>
      </right>
      <top style="dotted">
        <color rgb="FF050505"/>
      </top>
      <bottom style="dotted">
        <color rgb="FF050505"/>
      </bottom>
      <diagonal/>
    </border>
    <border>
      <left style="double">
        <color rgb="FF050505"/>
      </left>
      <right style="thin">
        <color rgb="FF000000"/>
      </right>
      <top style="dotted">
        <color rgb="FF050505"/>
      </top>
      <bottom style="dotted">
        <color rgb="FF050505"/>
      </bottom>
      <diagonal/>
    </border>
    <border>
      <left style="thin">
        <color rgb="FF000000"/>
      </left>
      <right style="double">
        <color rgb="FF050505"/>
      </right>
      <top style="dotted">
        <color rgb="FF050505"/>
      </top>
      <bottom style="dotted">
        <color rgb="FF050505"/>
      </bottom>
      <diagonal/>
    </border>
    <border>
      <left style="double">
        <color rgb="FF050505"/>
      </left>
      <right style="thin">
        <color rgb="FF050505"/>
      </right>
      <top style="dotted">
        <color rgb="FF050505"/>
      </top>
      <bottom style="dotted">
        <color rgb="FF050505"/>
      </bottom>
      <diagonal/>
    </border>
    <border>
      <left style="double">
        <color rgb="FF050505"/>
      </left>
      <right style="thin">
        <color rgb="FF000000"/>
      </right>
      <top style="dotted">
        <color rgb="FF050505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50505"/>
      </top>
      <bottom style="double">
        <color rgb="FF000000"/>
      </bottom>
      <diagonal/>
    </border>
    <border>
      <left style="thin">
        <color rgb="FF000000"/>
      </left>
      <right style="double">
        <color rgb="FF050505"/>
      </right>
      <top style="dotted">
        <color rgb="FF050505"/>
      </top>
      <bottom style="double">
        <color rgb="FF000000"/>
      </bottom>
      <diagonal/>
    </border>
    <border>
      <left style="double">
        <color rgb="FF050505"/>
      </left>
      <right style="dotted">
        <color rgb="FF050505"/>
      </right>
      <top/>
      <bottom style="dotted">
        <color rgb="FF050505"/>
      </bottom>
      <diagonal/>
    </border>
    <border>
      <left style="dotted">
        <color rgb="FF050505"/>
      </left>
      <right style="dotted">
        <color rgb="FF050505"/>
      </right>
      <top/>
      <bottom style="dotted">
        <color rgb="FF050505"/>
      </bottom>
      <diagonal/>
    </border>
    <border>
      <left style="dotted">
        <color rgb="FF050505"/>
      </left>
      <right style="double">
        <color rgb="FF050505"/>
      </right>
      <top/>
      <bottom style="dotted">
        <color rgb="FF050505"/>
      </bottom>
      <diagonal/>
    </border>
    <border>
      <left style="double">
        <color rgb="FF050505"/>
      </left>
      <right/>
      <top style="thin">
        <color rgb="FF050505"/>
      </top>
      <bottom style="thin">
        <color rgb="FF050505"/>
      </bottom>
      <diagonal/>
    </border>
    <border>
      <left/>
      <right/>
      <top style="thin">
        <color rgb="FF050505"/>
      </top>
      <bottom style="thin">
        <color rgb="FF050505"/>
      </bottom>
      <diagonal/>
    </border>
    <border>
      <left/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double">
        <color rgb="FF050505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50505"/>
      </right>
      <top style="thin">
        <color rgb="FF000000"/>
      </top>
      <bottom style="thin">
        <color rgb="FF000000"/>
      </bottom>
      <diagonal/>
    </border>
    <border>
      <left style="double">
        <color rgb="FF050505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50505"/>
      </left>
      <right/>
      <top style="thin">
        <color rgb="FF050505"/>
      </top>
      <bottom style="hair">
        <color rgb="FF050505"/>
      </bottom>
      <diagonal/>
    </border>
    <border>
      <left/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double">
        <color rgb="FF050505"/>
      </left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double">
        <color rgb="FF050505"/>
      </right>
      <top style="thin">
        <color rgb="FF000000"/>
      </top>
      <bottom style="double">
        <color rgb="FF000000"/>
      </bottom>
      <diagonal/>
    </border>
    <border>
      <left style="double">
        <color rgb="FF050505"/>
      </left>
      <right style="hair">
        <color rgb="FF050505"/>
      </right>
      <top style="dotted">
        <color rgb="FF050505"/>
      </top>
      <bottom/>
      <diagonal/>
    </border>
    <border>
      <left style="hair">
        <color rgb="FF050505"/>
      </left>
      <right style="thin">
        <color rgb="FF050505"/>
      </right>
      <top style="dotted">
        <color rgb="FF050505"/>
      </top>
      <bottom/>
      <diagonal/>
    </border>
    <border>
      <left style="thin">
        <color rgb="FF000000"/>
      </left>
      <right style="hair">
        <color rgb="FF000000"/>
      </right>
      <top style="dotted">
        <color rgb="FF050505"/>
      </top>
      <bottom/>
      <diagonal/>
    </border>
    <border>
      <left style="hair">
        <color rgb="FF000000"/>
      </left>
      <right style="thin">
        <color rgb="FF000000"/>
      </right>
      <top style="dotted">
        <color rgb="FF050505"/>
      </top>
      <bottom/>
      <diagonal/>
    </border>
    <border>
      <left style="thin">
        <color rgb="FF000000"/>
      </left>
      <right style="thin">
        <color rgb="FF000000"/>
      </right>
      <top style="dotted">
        <color rgb="FF050505"/>
      </top>
      <bottom/>
      <diagonal/>
    </border>
    <border>
      <left style="hair">
        <color rgb="FF000000"/>
      </left>
      <right style="double">
        <color rgb="FF050505"/>
      </right>
      <top style="dotted">
        <color rgb="FF050505"/>
      </top>
      <bottom/>
      <diagonal/>
    </border>
    <border>
      <left style="double">
        <color rgb="FF050505"/>
      </left>
      <right style="thin">
        <color rgb="FF000000"/>
      </right>
      <top style="thin">
        <color indexed="64"/>
      </top>
      <bottom style="dotted">
        <color rgb="FF050505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tted">
        <color rgb="FF050505"/>
      </bottom>
      <diagonal/>
    </border>
    <border>
      <left style="thin">
        <color rgb="FF000000"/>
      </left>
      <right style="double">
        <color rgb="FF050505"/>
      </right>
      <top style="thin">
        <color indexed="64"/>
      </top>
      <bottom style="dotted">
        <color rgb="FF050505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309">
    <xf numFmtId="0" fontId="0" fillId="0" borderId="0" xfId="0"/>
    <xf numFmtId="0" fontId="2" fillId="3" borderId="17" xfId="0" applyFont="1" applyFill="1" applyBorder="1" applyAlignment="1">
      <alignment horizontal="left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3" fontId="0" fillId="0" borderId="0" xfId="0" applyNumberFormat="1"/>
    <xf numFmtId="0" fontId="8" fillId="2" borderId="16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right" vertical="center"/>
    </xf>
    <xf numFmtId="166" fontId="7" fillId="2" borderId="17" xfId="0" applyNumberFormat="1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left" vertical="center"/>
    </xf>
    <xf numFmtId="3" fontId="10" fillId="3" borderId="17" xfId="0" applyNumberFormat="1" applyFont="1" applyFill="1" applyBorder="1" applyAlignment="1">
      <alignment horizontal="right" vertical="center"/>
    </xf>
    <xf numFmtId="9" fontId="10" fillId="3" borderId="17" xfId="2" applyFont="1" applyFill="1" applyBorder="1" applyAlignment="1">
      <alignment horizontal="right" vertical="center"/>
    </xf>
    <xf numFmtId="4" fontId="10" fillId="3" borderId="17" xfId="0" applyNumberFormat="1" applyFont="1" applyFill="1" applyBorder="1" applyAlignment="1">
      <alignment horizontal="right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left" vertical="center"/>
    </xf>
    <xf numFmtId="3" fontId="11" fillId="3" borderId="17" xfId="0" applyNumberFormat="1" applyFont="1" applyFill="1" applyBorder="1" applyAlignment="1">
      <alignment horizontal="right" vertical="center"/>
    </xf>
    <xf numFmtId="3" fontId="11" fillId="0" borderId="17" xfId="0" applyNumberFormat="1" applyFont="1" applyBorder="1" applyAlignment="1">
      <alignment horizontal="right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left" vertical="center"/>
    </xf>
    <xf numFmtId="3" fontId="7" fillId="3" borderId="17" xfId="0" applyNumberFormat="1" applyFont="1" applyFill="1" applyBorder="1" applyAlignment="1">
      <alignment horizontal="right" vertical="center"/>
    </xf>
    <xf numFmtId="4" fontId="11" fillId="3" borderId="17" xfId="0" applyNumberFormat="1" applyFont="1" applyFill="1" applyBorder="1" applyAlignment="1">
      <alignment horizontal="right" vertical="center"/>
    </xf>
    <xf numFmtId="0" fontId="9" fillId="0" borderId="16" xfId="0" applyFont="1" applyBorder="1" applyAlignment="1">
      <alignment horizontal="center" vertical="center"/>
    </xf>
    <xf numFmtId="0" fontId="7" fillId="3" borderId="17" xfId="0" applyFont="1" applyFill="1" applyBorder="1" applyAlignment="1">
      <alignment horizontal="left" vertical="center" wrapText="1"/>
    </xf>
    <xf numFmtId="9" fontId="7" fillId="3" borderId="17" xfId="2" applyFont="1" applyFill="1" applyBorder="1" applyAlignment="1">
      <alignment horizontal="right" vertical="center"/>
    </xf>
    <xf numFmtId="0" fontId="10" fillId="3" borderId="17" xfId="0" applyFont="1" applyFill="1" applyBorder="1" applyAlignment="1">
      <alignment horizontal="left" vertical="center" wrapText="1"/>
    </xf>
    <xf numFmtId="3" fontId="12" fillId="3" borderId="17" xfId="0" applyNumberFormat="1" applyFont="1" applyFill="1" applyBorder="1" applyAlignment="1">
      <alignment horizontal="right" vertical="center"/>
    </xf>
    <xf numFmtId="9" fontId="11" fillId="3" borderId="17" xfId="2" applyFont="1" applyFill="1" applyBorder="1" applyAlignment="1">
      <alignment horizontal="right" vertical="center"/>
    </xf>
    <xf numFmtId="0" fontId="11" fillId="3" borderId="17" xfId="0" applyFont="1" applyFill="1" applyBorder="1" applyAlignment="1">
      <alignment horizontal="left" vertical="center" wrapText="1"/>
    </xf>
    <xf numFmtId="165" fontId="11" fillId="3" borderId="17" xfId="1" applyNumberFormat="1" applyFont="1" applyFill="1" applyBorder="1" applyAlignment="1">
      <alignment horizontal="right" vertical="center"/>
    </xf>
    <xf numFmtId="0" fontId="10" fillId="3" borderId="19" xfId="0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horizontal="left" vertical="center" wrapText="1"/>
    </xf>
    <xf numFmtId="3" fontId="13" fillId="3" borderId="20" xfId="0" applyNumberFormat="1" applyFont="1" applyFill="1" applyBorder="1" applyAlignment="1">
      <alignment horizontal="right" vertical="center"/>
    </xf>
    <xf numFmtId="0" fontId="8" fillId="2" borderId="48" xfId="0" applyFont="1" applyFill="1" applyBorder="1" applyAlignment="1">
      <alignment horizontal="left" vertical="center"/>
    </xf>
    <xf numFmtId="0" fontId="8" fillId="2" borderId="49" xfId="0" applyFont="1" applyFill="1" applyBorder="1" applyAlignment="1">
      <alignment vertical="center"/>
    </xf>
    <xf numFmtId="0" fontId="7" fillId="2" borderId="56" xfId="0" applyFont="1" applyFill="1" applyBorder="1" applyAlignment="1">
      <alignment horizontal="right" vertical="center"/>
    </xf>
    <xf numFmtId="166" fontId="7" fillId="2" borderId="57" xfId="0" applyNumberFormat="1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/>
    </xf>
    <xf numFmtId="0" fontId="7" fillId="2" borderId="60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4" fontId="7" fillId="3" borderId="17" xfId="0" applyNumberFormat="1" applyFont="1" applyFill="1" applyBorder="1" applyAlignment="1">
      <alignment horizontal="right" vertical="center"/>
    </xf>
    <xf numFmtId="165" fontId="10" fillId="3" borderId="17" xfId="1" applyNumberFormat="1" applyFont="1" applyFill="1" applyBorder="1" applyAlignment="1">
      <alignment horizontal="right" vertical="center"/>
    </xf>
    <xf numFmtId="0" fontId="8" fillId="2" borderId="17" xfId="0" applyFont="1" applyFill="1" applyBorder="1" applyAlignment="1">
      <alignment vertical="center"/>
    </xf>
    <xf numFmtId="3" fontId="4" fillId="0" borderId="17" xfId="0" applyNumberFormat="1" applyFont="1" applyBorder="1" applyAlignment="1">
      <alignment horizontal="center" vertical="center"/>
    </xf>
    <xf numFmtId="0" fontId="10" fillId="3" borderId="25" xfId="0" applyFont="1" applyFill="1" applyBorder="1" applyAlignment="1">
      <alignment horizontal="center" vertical="center"/>
    </xf>
    <xf numFmtId="0" fontId="13" fillId="3" borderId="26" xfId="0" applyFont="1" applyFill="1" applyBorder="1" applyAlignment="1">
      <alignment horizontal="left" vertical="center" wrapText="1"/>
    </xf>
    <xf numFmtId="3" fontId="13" fillId="3" borderId="26" xfId="0" applyNumberFormat="1" applyFont="1" applyFill="1" applyBorder="1" applyAlignment="1">
      <alignment horizontal="right" vertical="center"/>
    </xf>
    <xf numFmtId="3" fontId="14" fillId="3" borderId="17" xfId="0" applyNumberFormat="1" applyFont="1" applyFill="1" applyBorder="1" applyAlignment="1">
      <alignment horizontal="right" vertical="center"/>
    </xf>
    <xf numFmtId="0" fontId="7" fillId="2" borderId="5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0" xfId="9" applyFont="1" applyAlignment="1">
      <alignment horizontal="center" vertical="top"/>
    </xf>
    <xf numFmtId="0" fontId="3" fillId="2" borderId="51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3" fillId="2" borderId="54" xfId="0" applyFont="1" applyFill="1" applyBorder="1" applyAlignment="1">
      <alignment horizontal="center" vertical="center"/>
    </xf>
    <xf numFmtId="0" fontId="3" fillId="2" borderId="55" xfId="0" applyFont="1" applyFill="1" applyBorder="1" applyAlignment="1">
      <alignment horizontal="center" vertical="center"/>
    </xf>
    <xf numFmtId="0" fontId="3" fillId="2" borderId="58" xfId="0" applyFont="1" applyFill="1" applyBorder="1" applyAlignment="1">
      <alignment horizontal="center" vertical="center"/>
    </xf>
    <xf numFmtId="0" fontId="3" fillId="2" borderId="59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5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49" fontId="8" fillId="2" borderId="3" xfId="0" applyNumberFormat="1" applyFont="1" applyFill="1" applyBorder="1" applyAlignment="1">
      <alignment horizontal="center" vertical="center"/>
    </xf>
    <xf numFmtId="0" fontId="8" fillId="2" borderId="49" xfId="0" applyFont="1" applyFill="1" applyBorder="1" applyAlignment="1">
      <alignment horizontal="left" vertical="center"/>
    </xf>
    <xf numFmtId="0" fontId="8" fillId="2" borderId="50" xfId="0" quotePrefix="1" applyFont="1" applyFill="1" applyBorder="1" applyAlignment="1">
      <alignment horizontal="center" vertical="center"/>
    </xf>
    <xf numFmtId="0" fontId="8" fillId="2" borderId="50" xfId="0" applyFont="1" applyFill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8" fillId="2" borderId="17" xfId="0" applyFont="1" applyFill="1" applyBorder="1" applyAlignment="1">
      <alignment horizontal="left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left" vertical="center"/>
    </xf>
    <xf numFmtId="0" fontId="8" fillId="2" borderId="16" xfId="0" applyFont="1" applyFill="1" applyBorder="1" applyAlignment="1">
      <alignment horizontal="left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left" vertical="center"/>
    </xf>
    <xf numFmtId="49" fontId="8" fillId="2" borderId="23" xfId="0" applyNumberFormat="1" applyFont="1" applyFill="1" applyBorder="1" applyAlignment="1">
      <alignment horizontal="center" vertical="center"/>
    </xf>
    <xf numFmtId="49" fontId="8" fillId="2" borderId="24" xfId="0" applyNumberFormat="1" applyFont="1" applyFill="1" applyBorder="1" applyAlignment="1">
      <alignment horizontal="center" vertical="center"/>
    </xf>
    <xf numFmtId="49" fontId="8" fillId="2" borderId="17" xfId="0" applyNumberFormat="1" applyFont="1" applyFill="1" applyBorder="1" applyAlignment="1">
      <alignment horizontal="center" vertical="center"/>
    </xf>
    <xf numFmtId="49" fontId="8" fillId="2" borderId="18" xfId="0" applyNumberFormat="1" applyFont="1" applyFill="1" applyBorder="1" applyAlignment="1">
      <alignment horizontal="center" vertical="center"/>
    </xf>
    <xf numFmtId="9" fontId="13" fillId="3" borderId="20" xfId="2" applyFont="1" applyFill="1" applyBorder="1" applyAlignment="1">
      <alignment horizontal="right" vertical="center"/>
    </xf>
    <xf numFmtId="9" fontId="4" fillId="0" borderId="17" xfId="2" applyFont="1" applyBorder="1" applyAlignment="1">
      <alignment horizontal="center" vertical="center"/>
    </xf>
    <xf numFmtId="3" fontId="10" fillId="0" borderId="17" xfId="0" applyNumberFormat="1" applyFont="1" applyBorder="1" applyAlignment="1">
      <alignment horizontal="right" vertical="center"/>
    </xf>
    <xf numFmtId="0" fontId="15" fillId="0" borderId="0" xfId="0" applyFont="1"/>
    <xf numFmtId="0" fontId="7" fillId="2" borderId="56" xfId="0" applyFont="1" applyFill="1" applyBorder="1" applyAlignment="1">
      <alignment horizontal="center" vertical="center" wrapText="1"/>
    </xf>
    <xf numFmtId="166" fontId="7" fillId="2" borderId="57" xfId="0" applyNumberFormat="1" applyFont="1" applyFill="1" applyBorder="1" applyAlignment="1">
      <alignment horizontal="center" vertical="center"/>
    </xf>
    <xf numFmtId="1" fontId="10" fillId="3" borderId="17" xfId="1" applyNumberFormat="1" applyFont="1" applyFill="1" applyBorder="1" applyAlignment="1">
      <alignment horizontal="right" vertical="center"/>
    </xf>
    <xf numFmtId="0" fontId="10" fillId="3" borderId="17" xfId="1" applyNumberFormat="1" applyFont="1" applyFill="1" applyBorder="1" applyAlignment="1">
      <alignment horizontal="right" vertical="center"/>
    </xf>
    <xf numFmtId="0" fontId="16" fillId="0" borderId="0" xfId="0" applyFont="1"/>
    <xf numFmtId="164" fontId="10" fillId="0" borderId="18" xfId="2" applyNumberFormat="1" applyFont="1" applyFill="1" applyBorder="1" applyAlignment="1">
      <alignment horizontal="right" vertical="center"/>
    </xf>
    <xf numFmtId="164" fontId="11" fillId="0" borderId="18" xfId="2" applyNumberFormat="1" applyFont="1" applyFill="1" applyBorder="1" applyAlignment="1">
      <alignment horizontal="right" vertical="center"/>
    </xf>
    <xf numFmtId="164" fontId="7" fillId="0" borderId="18" xfId="2" applyNumberFormat="1" applyFont="1" applyFill="1" applyBorder="1" applyAlignment="1">
      <alignment horizontal="right" vertical="center"/>
    </xf>
    <xf numFmtId="0" fontId="17" fillId="0" borderId="18" xfId="0" applyFont="1" applyBorder="1" applyAlignment="1">
      <alignment horizontal="center" vertical="center"/>
    </xf>
    <xf numFmtId="164" fontId="13" fillId="0" borderId="21" xfId="2" applyNumberFormat="1" applyFont="1" applyFill="1" applyBorder="1" applyAlignment="1">
      <alignment horizontal="right" vertical="center"/>
    </xf>
    <xf numFmtId="0" fontId="18" fillId="0" borderId="0" xfId="9" applyFont="1" applyAlignment="1">
      <alignment vertical="center"/>
    </xf>
    <xf numFmtId="0" fontId="19" fillId="0" borderId="0" xfId="0" applyFont="1" applyAlignment="1" applyProtection="1">
      <alignment wrapText="1"/>
      <protection locked="0"/>
    </xf>
    <xf numFmtId="0" fontId="20" fillId="0" borderId="0" xfId="0" applyFont="1" applyAlignment="1" applyProtection="1">
      <alignment wrapText="1"/>
      <protection locked="0"/>
    </xf>
    <xf numFmtId="0" fontId="21" fillId="0" borderId="0" xfId="0" applyFont="1"/>
    <xf numFmtId="0" fontId="22" fillId="0" borderId="0" xfId="9" applyFont="1" applyAlignment="1">
      <alignment vertical="center"/>
    </xf>
    <xf numFmtId="0" fontId="23" fillId="0" borderId="0" xfId="0" applyFont="1" applyAlignment="1" applyProtection="1">
      <alignment wrapText="1"/>
      <protection locked="0"/>
    </xf>
    <xf numFmtId="0" fontId="24" fillId="0" borderId="0" xfId="0" applyFont="1" applyAlignment="1" applyProtection="1">
      <alignment wrapText="1"/>
      <protection locked="0"/>
    </xf>
    <xf numFmtId="0" fontId="25" fillId="0" borderId="0" xfId="0" applyFont="1"/>
    <xf numFmtId="0" fontId="6" fillId="2" borderId="22" xfId="0" applyFont="1" applyFill="1" applyBorder="1" applyAlignment="1">
      <alignment horizontal="left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left" vertical="center"/>
    </xf>
    <xf numFmtId="49" fontId="6" fillId="2" borderId="23" xfId="0" applyNumberFormat="1" applyFont="1" applyFill="1" applyBorder="1" applyAlignment="1">
      <alignment horizontal="center" vertical="center"/>
    </xf>
    <xf numFmtId="49" fontId="6" fillId="2" borderId="24" xfId="0" applyNumberFormat="1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left" vertical="center"/>
    </xf>
    <xf numFmtId="49" fontId="6" fillId="2" borderId="17" xfId="0" applyNumberFormat="1" applyFont="1" applyFill="1" applyBorder="1" applyAlignment="1">
      <alignment horizontal="center" vertical="center"/>
    </xf>
    <xf numFmtId="49" fontId="6" fillId="2" borderId="18" xfId="0" applyNumberFormat="1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left" vertical="center"/>
    </xf>
    <xf numFmtId="0" fontId="6" fillId="2" borderId="17" xfId="0" applyFont="1" applyFill="1" applyBorder="1" applyAlignment="1">
      <alignment vertical="center"/>
    </xf>
    <xf numFmtId="0" fontId="6" fillId="2" borderId="17" xfId="0" quotePrefix="1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right" vertical="center"/>
    </xf>
    <xf numFmtId="166" fontId="6" fillId="2" borderId="17" xfId="0" applyNumberFormat="1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left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left" vertical="center"/>
    </xf>
    <xf numFmtId="49" fontId="7" fillId="2" borderId="23" xfId="0" applyNumberFormat="1" applyFont="1" applyFill="1" applyBorder="1" applyAlignment="1">
      <alignment horizontal="center" vertical="center"/>
    </xf>
    <xf numFmtId="49" fontId="7" fillId="2" borderId="24" xfId="0" applyNumberFormat="1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left" vertical="center"/>
    </xf>
    <xf numFmtId="49" fontId="7" fillId="2" borderId="17" xfId="0" applyNumberFormat="1" applyFont="1" applyFill="1" applyBorder="1" applyAlignment="1">
      <alignment horizontal="center" vertical="center"/>
    </xf>
    <xf numFmtId="49" fontId="7" fillId="2" borderId="18" xfId="0" applyNumberFormat="1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vertical="center"/>
    </xf>
    <xf numFmtId="0" fontId="7" fillId="2" borderId="17" xfId="0" quotePrefix="1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26" fillId="0" borderId="61" xfId="0" applyFont="1" applyBorder="1" applyAlignment="1">
      <alignment horizontal="center" vertical="center"/>
    </xf>
    <xf numFmtId="0" fontId="26" fillId="0" borderId="62" xfId="0" applyFont="1" applyBorder="1" applyAlignment="1">
      <alignment horizontal="center" vertical="center"/>
    </xf>
    <xf numFmtId="0" fontId="17" fillId="0" borderId="63" xfId="0" applyFont="1" applyBorder="1" applyAlignment="1">
      <alignment horizontal="center" vertical="center"/>
    </xf>
    <xf numFmtId="0" fontId="17" fillId="0" borderId="64" xfId="0" applyFont="1" applyBorder="1" applyAlignment="1">
      <alignment horizontal="center" vertical="center"/>
    </xf>
    <xf numFmtId="0" fontId="17" fillId="0" borderId="65" xfId="0" applyFont="1" applyBorder="1" applyAlignment="1">
      <alignment horizontal="center" vertical="center"/>
    </xf>
    <xf numFmtId="0" fontId="17" fillId="0" borderId="66" xfId="0" applyFont="1" applyBorder="1" applyAlignment="1">
      <alignment horizontal="center" vertical="center"/>
    </xf>
    <xf numFmtId="0" fontId="10" fillId="3" borderId="67" xfId="0" applyFont="1" applyFill="1" applyBorder="1" applyAlignment="1">
      <alignment horizontal="center" vertical="center"/>
    </xf>
    <xf numFmtId="0" fontId="10" fillId="3" borderId="68" xfId="0" applyFont="1" applyFill="1" applyBorder="1" applyAlignment="1">
      <alignment horizontal="left" vertical="center"/>
    </xf>
    <xf numFmtId="3" fontId="10" fillId="3" borderId="68" xfId="0" applyNumberFormat="1" applyFont="1" applyFill="1" applyBorder="1" applyAlignment="1">
      <alignment horizontal="right" vertical="center"/>
    </xf>
    <xf numFmtId="9" fontId="10" fillId="3" borderId="68" xfId="2" applyFont="1" applyFill="1" applyBorder="1" applyAlignment="1">
      <alignment horizontal="right" vertical="center"/>
    </xf>
    <xf numFmtId="164" fontId="10" fillId="0" borderId="69" xfId="2" applyNumberFormat="1" applyFont="1" applyFill="1" applyBorder="1" applyAlignment="1">
      <alignment horizontal="right" vertical="center"/>
    </xf>
    <xf numFmtId="0" fontId="10" fillId="3" borderId="39" xfId="0" applyFont="1" applyFill="1" applyBorder="1" applyAlignment="1">
      <alignment horizontal="center" vertical="center"/>
    </xf>
    <xf numFmtId="0" fontId="10" fillId="3" borderId="37" xfId="0" applyFont="1" applyFill="1" applyBorder="1" applyAlignment="1">
      <alignment horizontal="left" vertical="center"/>
    </xf>
    <xf numFmtId="3" fontId="10" fillId="3" borderId="37" xfId="0" applyNumberFormat="1" applyFont="1" applyFill="1" applyBorder="1" applyAlignment="1">
      <alignment horizontal="right" vertical="center"/>
    </xf>
    <xf numFmtId="9" fontId="10" fillId="3" borderId="37" xfId="2" applyFont="1" applyFill="1" applyBorder="1" applyAlignment="1">
      <alignment horizontal="right" vertical="center"/>
    </xf>
    <xf numFmtId="164" fontId="10" fillId="0" borderId="40" xfId="2" applyNumberFormat="1" applyFont="1" applyFill="1" applyBorder="1" applyAlignment="1">
      <alignment horizontal="right" vertical="center"/>
    </xf>
    <xf numFmtId="0" fontId="11" fillId="3" borderId="39" xfId="0" applyFont="1" applyFill="1" applyBorder="1" applyAlignment="1">
      <alignment horizontal="center" vertical="center"/>
    </xf>
    <xf numFmtId="0" fontId="11" fillId="3" borderId="37" xfId="0" applyFont="1" applyFill="1" applyBorder="1" applyAlignment="1">
      <alignment horizontal="left" vertical="center"/>
    </xf>
    <xf numFmtId="3" fontId="11" fillId="3" borderId="37" xfId="0" applyNumberFormat="1" applyFont="1" applyFill="1" applyBorder="1" applyAlignment="1">
      <alignment horizontal="right" vertical="center"/>
    </xf>
    <xf numFmtId="9" fontId="11" fillId="3" borderId="37" xfId="2" applyFont="1" applyFill="1" applyBorder="1" applyAlignment="1">
      <alignment horizontal="right" vertical="center"/>
    </xf>
    <xf numFmtId="164" fontId="11" fillId="0" borderId="40" xfId="2" applyNumberFormat="1" applyFont="1" applyFill="1" applyBorder="1" applyAlignment="1">
      <alignment horizontal="right" vertical="center"/>
    </xf>
    <xf numFmtId="0" fontId="10" fillId="3" borderId="37" xfId="0" applyFont="1" applyFill="1" applyBorder="1" applyAlignment="1">
      <alignment horizontal="left" vertical="center" wrapText="1"/>
    </xf>
    <xf numFmtId="0" fontId="7" fillId="3" borderId="39" xfId="0" applyFont="1" applyFill="1" applyBorder="1" applyAlignment="1">
      <alignment horizontal="center" vertical="center"/>
    </xf>
    <xf numFmtId="0" fontId="7" fillId="3" borderId="37" xfId="0" applyFont="1" applyFill="1" applyBorder="1" applyAlignment="1">
      <alignment horizontal="left" vertical="center"/>
    </xf>
    <xf numFmtId="3" fontId="7" fillId="3" borderId="37" xfId="0" applyNumberFormat="1" applyFont="1" applyFill="1" applyBorder="1" applyAlignment="1">
      <alignment horizontal="right" vertical="center"/>
    </xf>
    <xf numFmtId="9" fontId="7" fillId="3" borderId="37" xfId="2" applyFont="1" applyFill="1" applyBorder="1" applyAlignment="1">
      <alignment horizontal="right" vertical="center"/>
    </xf>
    <xf numFmtId="164" fontId="7" fillId="0" borderId="40" xfId="2" applyNumberFormat="1" applyFont="1" applyFill="1" applyBorder="1" applyAlignment="1">
      <alignment horizontal="right" vertical="center"/>
    </xf>
    <xf numFmtId="4" fontId="11" fillId="3" borderId="37" xfId="0" applyNumberFormat="1" applyFont="1" applyFill="1" applyBorder="1" applyAlignment="1">
      <alignment horizontal="right" vertical="center"/>
    </xf>
    <xf numFmtId="0" fontId="17" fillId="0" borderId="41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center"/>
    </xf>
    <xf numFmtId="0" fontId="7" fillId="3" borderId="37" xfId="0" applyFont="1" applyFill="1" applyBorder="1" applyAlignment="1">
      <alignment horizontal="left" vertical="center" wrapText="1"/>
    </xf>
    <xf numFmtId="4" fontId="10" fillId="3" borderId="37" xfId="0" applyNumberFormat="1" applyFont="1" applyFill="1" applyBorder="1" applyAlignment="1">
      <alignment horizontal="right" vertical="center"/>
    </xf>
    <xf numFmtId="9" fontId="12" fillId="3" borderId="37" xfId="2" applyFont="1" applyFill="1" applyBorder="1" applyAlignment="1">
      <alignment horizontal="right" vertical="center"/>
    </xf>
    <xf numFmtId="3" fontId="12" fillId="3" borderId="37" xfId="0" applyNumberFormat="1" applyFont="1" applyFill="1" applyBorder="1" applyAlignment="1">
      <alignment horizontal="right" vertical="center"/>
    </xf>
    <xf numFmtId="4" fontId="12" fillId="3" borderId="37" xfId="0" applyNumberFormat="1" applyFont="1" applyFill="1" applyBorder="1" applyAlignment="1">
      <alignment horizontal="right" vertical="center"/>
    </xf>
    <xf numFmtId="164" fontId="12" fillId="0" borderId="40" xfId="2" applyNumberFormat="1" applyFont="1" applyFill="1" applyBorder="1" applyAlignment="1">
      <alignment horizontal="right" vertical="center"/>
    </xf>
    <xf numFmtId="0" fontId="11" fillId="3" borderId="37" xfId="0" applyFont="1" applyFill="1" applyBorder="1" applyAlignment="1">
      <alignment horizontal="left" vertical="center" wrapText="1"/>
    </xf>
    <xf numFmtId="3" fontId="14" fillId="3" borderId="37" xfId="0" applyNumberFormat="1" applyFont="1" applyFill="1" applyBorder="1" applyAlignment="1">
      <alignment horizontal="right" vertical="center"/>
    </xf>
    <xf numFmtId="9" fontId="14" fillId="3" borderId="37" xfId="2" applyFont="1" applyFill="1" applyBorder="1" applyAlignment="1">
      <alignment horizontal="right" vertical="center"/>
    </xf>
    <xf numFmtId="164" fontId="14" fillId="0" borderId="40" xfId="2" applyNumberFormat="1" applyFont="1" applyFill="1" applyBorder="1" applyAlignment="1">
      <alignment horizontal="right" vertical="center"/>
    </xf>
    <xf numFmtId="4" fontId="14" fillId="3" borderId="37" xfId="0" applyNumberFormat="1" applyFont="1" applyFill="1" applyBorder="1" applyAlignment="1">
      <alignment horizontal="right" vertical="center"/>
    </xf>
    <xf numFmtId="0" fontId="10" fillId="3" borderId="42" xfId="0" applyFont="1" applyFill="1" applyBorder="1" applyAlignment="1">
      <alignment horizontal="center" vertical="center"/>
    </xf>
    <xf numFmtId="0" fontId="13" fillId="3" borderId="43" xfId="0" applyFont="1" applyFill="1" applyBorder="1" applyAlignment="1">
      <alignment horizontal="left" vertical="center" wrapText="1"/>
    </xf>
    <xf numFmtId="3" fontId="13" fillId="3" borderId="43" xfId="0" applyNumberFormat="1" applyFont="1" applyFill="1" applyBorder="1" applyAlignment="1">
      <alignment horizontal="right" vertical="center"/>
    </xf>
    <xf numFmtId="9" fontId="13" fillId="3" borderId="43" xfId="2" applyFont="1" applyFill="1" applyBorder="1" applyAlignment="1">
      <alignment horizontal="right" vertical="center"/>
    </xf>
    <xf numFmtId="164" fontId="13" fillId="0" borderId="44" xfId="2" applyNumberFormat="1" applyFont="1" applyFill="1" applyBorder="1" applyAlignment="1">
      <alignment horizontal="right" vertical="center"/>
    </xf>
    <xf numFmtId="0" fontId="10" fillId="0" borderId="37" xfId="0" applyFont="1" applyFill="1" applyBorder="1" applyAlignment="1">
      <alignment horizontal="left" vertical="center" wrapText="1"/>
    </xf>
    <xf numFmtId="4" fontId="10" fillId="0" borderId="37" xfId="0" applyNumberFormat="1" applyFont="1" applyFill="1" applyBorder="1" applyAlignment="1">
      <alignment horizontal="right" vertical="center"/>
    </xf>
    <xf numFmtId="9" fontId="12" fillId="0" borderId="37" xfId="2" applyFont="1" applyFill="1" applyBorder="1" applyAlignment="1">
      <alignment horizontal="right" vertical="center"/>
    </xf>
    <xf numFmtId="3" fontId="12" fillId="0" borderId="37" xfId="0" applyNumberFormat="1" applyFont="1" applyFill="1" applyBorder="1" applyAlignment="1">
      <alignment horizontal="right" vertical="center"/>
    </xf>
    <xf numFmtId="0" fontId="10" fillId="0" borderId="39" xfId="0" applyFont="1" applyFill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4" fontId="12" fillId="3" borderId="17" xfId="0" applyNumberFormat="1" applyFont="1" applyFill="1" applyBorder="1" applyAlignment="1">
      <alignment horizontal="right" vertical="center"/>
    </xf>
    <xf numFmtId="0" fontId="17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left" vertical="center" wrapText="1"/>
    </xf>
    <xf numFmtId="9" fontId="12" fillId="3" borderId="17" xfId="2" applyFont="1" applyFill="1" applyBorder="1" applyAlignment="1">
      <alignment horizontal="right" vertical="center"/>
    </xf>
    <xf numFmtId="4" fontId="10" fillId="0" borderId="17" xfId="0" applyNumberFormat="1" applyFont="1" applyFill="1" applyBorder="1" applyAlignment="1">
      <alignment horizontal="right" vertical="center"/>
    </xf>
    <xf numFmtId="3" fontId="10" fillId="0" borderId="17" xfId="0" applyNumberFormat="1" applyFont="1" applyFill="1" applyBorder="1" applyAlignment="1">
      <alignment horizontal="right" vertical="center"/>
    </xf>
    <xf numFmtId="0" fontId="11" fillId="0" borderId="16" xfId="0" applyFont="1" applyBorder="1" applyAlignment="1">
      <alignment horizontal="center" vertical="center"/>
    </xf>
    <xf numFmtId="9" fontId="11" fillId="0" borderId="18" xfId="2" applyNumberFormat="1" applyFont="1" applyFill="1" applyBorder="1" applyAlignment="1">
      <alignment horizontal="right" vertical="center"/>
    </xf>
    <xf numFmtId="9" fontId="7" fillId="0" borderId="18" xfId="2" applyNumberFormat="1" applyFont="1" applyFill="1" applyBorder="1" applyAlignment="1">
      <alignment horizontal="right" vertical="center"/>
    </xf>
    <xf numFmtId="9" fontId="17" fillId="0" borderId="18" xfId="0" applyNumberFormat="1" applyFont="1" applyBorder="1" applyAlignment="1">
      <alignment horizontal="center" vertical="center"/>
    </xf>
    <xf numFmtId="9" fontId="14" fillId="3" borderId="17" xfId="2" applyFont="1" applyFill="1" applyBorder="1" applyAlignment="1">
      <alignment horizontal="right" vertical="center"/>
    </xf>
    <xf numFmtId="0" fontId="12" fillId="3" borderId="16" xfId="0" applyFont="1" applyFill="1" applyBorder="1" applyAlignment="1">
      <alignment horizontal="center" vertical="center"/>
    </xf>
    <xf numFmtId="9" fontId="13" fillId="3" borderId="21" xfId="0" applyNumberFormat="1" applyFont="1" applyFill="1" applyBorder="1" applyAlignment="1">
      <alignment horizontal="right" vertical="center"/>
    </xf>
    <xf numFmtId="0" fontId="7" fillId="2" borderId="18" xfId="0" applyFont="1" applyFill="1" applyBorder="1" applyAlignment="1">
      <alignment horizontal="center" vertical="center"/>
    </xf>
    <xf numFmtId="9" fontId="11" fillId="0" borderId="18" xfId="2" applyFont="1" applyFill="1" applyBorder="1" applyAlignment="1">
      <alignment horizontal="right" vertical="center"/>
    </xf>
    <xf numFmtId="165" fontId="7" fillId="3" borderId="17" xfId="1" applyNumberFormat="1" applyFont="1" applyFill="1" applyBorder="1" applyAlignment="1">
      <alignment horizontal="right" vertical="center"/>
    </xf>
    <xf numFmtId="165" fontId="14" fillId="0" borderId="17" xfId="1" applyNumberFormat="1" applyFont="1" applyFill="1" applyBorder="1" applyAlignment="1">
      <alignment horizontal="right" vertical="center"/>
    </xf>
    <xf numFmtId="165" fontId="17" fillId="0" borderId="17" xfId="1" applyNumberFormat="1" applyFont="1" applyFill="1" applyBorder="1" applyAlignment="1">
      <alignment horizontal="center" vertical="center"/>
    </xf>
    <xf numFmtId="9" fontId="17" fillId="0" borderId="18" xfId="2" applyFont="1" applyFill="1" applyBorder="1" applyAlignment="1">
      <alignment horizontal="center" vertical="center"/>
    </xf>
    <xf numFmtId="165" fontId="12" fillId="3" borderId="17" xfId="1" applyNumberFormat="1" applyFont="1" applyFill="1" applyBorder="1" applyAlignment="1">
      <alignment horizontal="right" vertical="center"/>
    </xf>
    <xf numFmtId="3" fontId="10" fillId="3" borderId="17" xfId="1" applyNumberFormat="1" applyFont="1" applyFill="1" applyBorder="1" applyAlignment="1">
      <alignment horizontal="right" vertical="center"/>
    </xf>
    <xf numFmtId="9" fontId="7" fillId="0" borderId="18" xfId="2" applyFont="1" applyFill="1" applyBorder="1" applyAlignment="1">
      <alignment horizontal="right" vertical="center"/>
    </xf>
    <xf numFmtId="3" fontId="10" fillId="3" borderId="17" xfId="2" applyNumberFormat="1" applyFont="1" applyFill="1" applyBorder="1" applyAlignment="1">
      <alignment horizontal="right" vertical="center"/>
    </xf>
    <xf numFmtId="3" fontId="11" fillId="3" borderId="17" xfId="1" applyNumberFormat="1" applyFont="1" applyFill="1" applyBorder="1" applyAlignment="1">
      <alignment horizontal="right" vertical="center"/>
    </xf>
    <xf numFmtId="3" fontId="7" fillId="3" borderId="17" xfId="1" applyNumberFormat="1" applyFont="1" applyFill="1" applyBorder="1" applyAlignment="1">
      <alignment horizontal="right" vertical="center"/>
    </xf>
    <xf numFmtId="3" fontId="17" fillId="0" borderId="17" xfId="1" applyNumberFormat="1" applyFont="1" applyFill="1" applyBorder="1" applyAlignment="1">
      <alignment horizontal="center" vertical="center"/>
    </xf>
    <xf numFmtId="1" fontId="11" fillId="3" borderId="17" xfId="1" applyNumberFormat="1" applyFont="1" applyFill="1" applyBorder="1" applyAlignment="1">
      <alignment horizontal="right" vertical="center"/>
    </xf>
    <xf numFmtId="1" fontId="12" fillId="3" borderId="17" xfId="1" applyNumberFormat="1" applyFont="1" applyFill="1" applyBorder="1" applyAlignment="1">
      <alignment horizontal="right" vertical="center"/>
    </xf>
    <xf numFmtId="1" fontId="11" fillId="0" borderId="18" xfId="2" applyNumberFormat="1" applyFont="1" applyFill="1" applyBorder="1" applyAlignment="1">
      <alignment horizontal="right" vertical="center"/>
    </xf>
    <xf numFmtId="165" fontId="14" fillId="3" borderId="17" xfId="1" applyNumberFormat="1" applyFont="1" applyFill="1" applyBorder="1" applyAlignment="1">
      <alignment horizontal="right" vertical="center"/>
    </xf>
    <xf numFmtId="9" fontId="14" fillId="0" borderId="18" xfId="2" applyFont="1" applyFill="1" applyBorder="1" applyAlignment="1">
      <alignment horizontal="right" vertical="center"/>
    </xf>
    <xf numFmtId="172" fontId="10" fillId="3" borderId="17" xfId="1" applyNumberFormat="1" applyFont="1" applyFill="1" applyBorder="1" applyAlignment="1">
      <alignment horizontal="right" vertical="center"/>
    </xf>
    <xf numFmtId="172" fontId="14" fillId="3" borderId="17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left" vertical="center"/>
    </xf>
    <xf numFmtId="0" fontId="7" fillId="2" borderId="49" xfId="0" applyFont="1" applyFill="1" applyBorder="1" applyAlignment="1">
      <alignment vertical="center"/>
    </xf>
    <xf numFmtId="0" fontId="7" fillId="2" borderId="49" xfId="0" applyFont="1" applyFill="1" applyBorder="1" applyAlignment="1">
      <alignment horizontal="left" vertical="center"/>
    </xf>
    <xf numFmtId="0" fontId="7" fillId="2" borderId="50" xfId="0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/>
    </xf>
    <xf numFmtId="0" fontId="7" fillId="2" borderId="5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3" xfId="0" applyFont="1" applyFill="1" applyBorder="1" applyAlignment="1">
      <alignment horizontal="center" vertical="center"/>
    </xf>
    <xf numFmtId="0" fontId="7" fillId="2" borderId="54" xfId="0" applyFont="1" applyFill="1" applyBorder="1" applyAlignment="1">
      <alignment horizontal="center" vertical="center"/>
    </xf>
    <xf numFmtId="0" fontId="7" fillId="2" borderId="55" xfId="0" applyFont="1" applyFill="1" applyBorder="1" applyAlignment="1">
      <alignment horizontal="center" vertical="center"/>
    </xf>
    <xf numFmtId="0" fontId="7" fillId="2" borderId="58" xfId="0" applyFont="1" applyFill="1" applyBorder="1" applyAlignment="1">
      <alignment horizontal="center" vertical="center"/>
    </xf>
    <xf numFmtId="0" fontId="7" fillId="2" borderId="59" xfId="0" applyFont="1" applyFill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1" fontId="10" fillId="3" borderId="17" xfId="2" applyNumberFormat="1" applyFont="1" applyFill="1" applyBorder="1" applyAlignment="1">
      <alignment horizontal="right" vertical="center"/>
    </xf>
    <xf numFmtId="0" fontId="12" fillId="3" borderId="17" xfId="0" applyFont="1" applyFill="1" applyBorder="1" applyAlignment="1">
      <alignment horizontal="left" vertical="center" wrapText="1"/>
    </xf>
    <xf numFmtId="1" fontId="12" fillId="3" borderId="17" xfId="2" applyNumberFormat="1" applyFont="1" applyFill="1" applyBorder="1" applyAlignment="1">
      <alignment horizontal="right" vertical="center"/>
    </xf>
    <xf numFmtId="3" fontId="25" fillId="0" borderId="0" xfId="0" applyNumberFormat="1" applyFont="1"/>
    <xf numFmtId="3" fontId="15" fillId="0" borderId="0" xfId="0" applyNumberFormat="1" applyFont="1"/>
    <xf numFmtId="9" fontId="13" fillId="3" borderId="26" xfId="2" applyFont="1" applyFill="1" applyBorder="1" applyAlignment="1">
      <alignment horizontal="right" vertical="center"/>
    </xf>
    <xf numFmtId="9" fontId="10" fillId="0" borderId="18" xfId="2" applyNumberFormat="1" applyFont="1" applyFill="1" applyBorder="1" applyAlignment="1">
      <alignment horizontal="right" vertical="center"/>
    </xf>
    <xf numFmtId="9" fontId="13" fillId="0" borderId="27" xfId="2" applyNumberFormat="1" applyFont="1" applyFill="1" applyBorder="1" applyAlignment="1">
      <alignment horizontal="right" vertical="center"/>
    </xf>
    <xf numFmtId="0" fontId="27" fillId="0" borderId="0" xfId="9" applyFont="1" applyAlignment="1">
      <alignment horizontal="center" vertical="top"/>
    </xf>
    <xf numFmtId="0" fontId="8" fillId="0" borderId="0" xfId="9" applyFont="1" applyAlignment="1">
      <alignment horizontal="center" vertical="top"/>
    </xf>
    <xf numFmtId="164" fontId="11" fillId="3" borderId="17" xfId="2" applyNumberFormat="1" applyFont="1" applyFill="1" applyBorder="1" applyAlignment="1">
      <alignment horizontal="right" vertical="center"/>
    </xf>
    <xf numFmtId="164" fontId="10" fillId="3" borderId="17" xfId="2" applyNumberFormat="1" applyFont="1" applyFill="1" applyBorder="1" applyAlignment="1">
      <alignment horizontal="right" vertical="center"/>
    </xf>
    <xf numFmtId="10" fontId="10" fillId="3" borderId="17" xfId="2" applyNumberFormat="1" applyFont="1" applyFill="1" applyBorder="1" applyAlignment="1">
      <alignment horizontal="right" vertical="center"/>
    </xf>
    <xf numFmtId="0" fontId="27" fillId="0" borderId="0" xfId="9" applyFont="1" applyAlignment="1">
      <alignment vertical="center"/>
    </xf>
    <xf numFmtId="9" fontId="10" fillId="0" borderId="18" xfId="2" applyFont="1" applyFill="1" applyBorder="1" applyAlignment="1">
      <alignment horizontal="right" vertical="center"/>
    </xf>
    <xf numFmtId="9" fontId="13" fillId="0" borderId="21" xfId="2" applyFont="1" applyFill="1" applyBorder="1" applyAlignment="1">
      <alignment horizontal="right" vertical="center"/>
    </xf>
    <xf numFmtId="3" fontId="23" fillId="0" borderId="0" xfId="0" applyNumberFormat="1" applyFont="1" applyAlignment="1" applyProtection="1">
      <alignment wrapText="1"/>
      <protection locked="0"/>
    </xf>
  </cellXfs>
  <cellStyles count="10">
    <cellStyle name="Comma" xfId="1" builtinId="3"/>
    <cellStyle name="Comma 3" xfId="8" xr:uid="{00000000-0005-0000-0000-000001000000}"/>
    <cellStyle name="Comma 4" xfId="3" xr:uid="{00000000-0005-0000-0000-000002000000}"/>
    <cellStyle name="Comma 6" xfId="7" xr:uid="{00000000-0005-0000-0000-000003000000}"/>
    <cellStyle name="Normal" xfId="0" builtinId="0"/>
    <cellStyle name="Normal 10" xfId="5" xr:uid="{00000000-0005-0000-0000-000005000000}"/>
    <cellStyle name="Normal 2 2 2" xfId="6" xr:uid="{00000000-0005-0000-0000-000006000000}"/>
    <cellStyle name="Normal 4" xfId="9" xr:uid="{00000000-0005-0000-0000-000007000000}"/>
    <cellStyle name="Normal 9" xfId="4" xr:uid="{00000000-0005-0000-0000-000008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9"/>
  <sheetViews>
    <sheetView tabSelected="1" zoomScaleNormal="100" workbookViewId="0">
      <selection sqref="A1:M1"/>
    </sheetView>
  </sheetViews>
  <sheetFormatPr defaultRowHeight="15"/>
  <cols>
    <col min="1" max="1" width="15.5703125" customWidth="1"/>
    <col min="2" max="2" width="44.85546875" customWidth="1"/>
    <col min="3" max="3" width="9.140625" customWidth="1"/>
    <col min="4" max="4" width="10.140625" customWidth="1"/>
    <col min="5" max="5" width="12" customWidth="1"/>
    <col min="6" max="6" width="10.5703125" customWidth="1"/>
    <col min="7" max="7" width="16.140625" customWidth="1"/>
    <col min="8" max="8" width="13.5703125" customWidth="1"/>
    <col min="9" max="9" width="12.85546875" customWidth="1"/>
    <col min="10" max="10" width="17" customWidth="1"/>
    <col min="11" max="11" width="13.42578125" customWidth="1"/>
    <col min="12" max="12" width="12.85546875" customWidth="1"/>
    <col min="13" max="13" width="9.140625" style="114"/>
  </cols>
  <sheetData>
    <row r="1" spans="1:13">
      <c r="A1" s="301" t="s">
        <v>57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</row>
    <row r="2" spans="1:13" s="127" customFormat="1" ht="12.75" thickBot="1">
      <c r="A2" s="124" t="s">
        <v>0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6" t="s">
        <v>1</v>
      </c>
    </row>
    <row r="3" spans="1:13" ht="16.5" thickTop="1" thickBot="1">
      <c r="A3" s="79" t="s">
        <v>58</v>
      </c>
      <c r="B3" s="80" t="s">
        <v>2</v>
      </c>
      <c r="C3" s="80"/>
      <c r="D3" s="80"/>
      <c r="E3" s="81" t="s">
        <v>3</v>
      </c>
      <c r="F3" s="81"/>
      <c r="G3" s="82">
        <v>2025</v>
      </c>
      <c r="H3" s="82"/>
      <c r="I3" s="82"/>
      <c r="J3" s="82"/>
      <c r="K3" s="82"/>
      <c r="L3" s="82"/>
      <c r="M3" s="82"/>
    </row>
    <row r="4" spans="1:13" ht="15.75" thickTop="1">
      <c r="A4" s="79"/>
      <c r="B4" s="80"/>
      <c r="C4" s="80"/>
      <c r="D4" s="80"/>
      <c r="E4" s="81"/>
      <c r="F4" s="81"/>
      <c r="G4" s="82"/>
      <c r="H4" s="82"/>
      <c r="I4" s="82"/>
      <c r="J4" s="82"/>
      <c r="K4" s="82"/>
      <c r="L4" s="82"/>
      <c r="M4" s="82"/>
    </row>
    <row r="5" spans="1:13">
      <c r="A5" s="41" t="s">
        <v>59</v>
      </c>
      <c r="B5" s="42" t="s">
        <v>25</v>
      </c>
      <c r="C5" s="42"/>
      <c r="D5" s="42"/>
      <c r="E5" s="83" t="s">
        <v>60</v>
      </c>
      <c r="F5" s="83"/>
      <c r="G5" s="84" t="s">
        <v>24</v>
      </c>
      <c r="H5" s="85"/>
      <c r="I5" s="85"/>
      <c r="J5" s="85"/>
      <c r="K5" s="85"/>
      <c r="L5" s="85"/>
      <c r="M5" s="85"/>
    </row>
    <row r="6" spans="1:13">
      <c r="A6" s="68" t="s">
        <v>4</v>
      </c>
      <c r="B6" s="69"/>
      <c r="C6" s="74" t="s">
        <v>61</v>
      </c>
      <c r="D6" s="74"/>
      <c r="E6" s="74"/>
      <c r="F6" s="74"/>
      <c r="G6" s="74"/>
      <c r="H6" s="74"/>
      <c r="I6" s="74"/>
      <c r="J6" s="74"/>
      <c r="K6" s="74"/>
      <c r="L6" s="74"/>
      <c r="M6" s="75"/>
    </row>
    <row r="7" spans="1:13" ht="18">
      <c r="A7" s="70"/>
      <c r="B7" s="71"/>
      <c r="C7" s="110" t="s">
        <v>62</v>
      </c>
      <c r="D7" s="111">
        <v>2024</v>
      </c>
      <c r="E7" s="76" t="s">
        <v>5</v>
      </c>
      <c r="F7" s="76"/>
      <c r="G7" s="76" t="s">
        <v>5</v>
      </c>
      <c r="H7" s="76"/>
      <c r="I7" s="62" t="s">
        <v>5</v>
      </c>
      <c r="J7" s="76" t="s">
        <v>5</v>
      </c>
      <c r="K7" s="76"/>
      <c r="L7" s="77" t="s">
        <v>63</v>
      </c>
      <c r="M7" s="78" t="s">
        <v>6</v>
      </c>
    </row>
    <row r="8" spans="1:13" ht="36">
      <c r="A8" s="70"/>
      <c r="B8" s="71"/>
      <c r="C8" s="45" t="s">
        <v>64</v>
      </c>
      <c r="D8" s="46" t="s">
        <v>7</v>
      </c>
      <c r="E8" s="47" t="s">
        <v>8</v>
      </c>
      <c r="F8" s="48" t="s">
        <v>7</v>
      </c>
      <c r="G8" s="47" t="s">
        <v>9</v>
      </c>
      <c r="H8" s="48" t="s">
        <v>7</v>
      </c>
      <c r="I8" s="49" t="s">
        <v>65</v>
      </c>
      <c r="J8" s="47" t="s">
        <v>10</v>
      </c>
      <c r="K8" s="48" t="s">
        <v>7</v>
      </c>
      <c r="L8" s="77"/>
      <c r="M8" s="78"/>
    </row>
    <row r="9" spans="1:13" ht="15.75" thickBot="1">
      <c r="A9" s="72"/>
      <c r="B9" s="73"/>
      <c r="C9" s="50" t="s">
        <v>11</v>
      </c>
      <c r="D9" s="50" t="s">
        <v>12</v>
      </c>
      <c r="E9" s="50" t="s">
        <v>13</v>
      </c>
      <c r="F9" s="50" t="s">
        <v>14</v>
      </c>
      <c r="G9" s="50" t="s">
        <v>15</v>
      </c>
      <c r="H9" s="50" t="s">
        <v>16</v>
      </c>
      <c r="I9" s="50" t="s">
        <v>17</v>
      </c>
      <c r="J9" s="50" t="s">
        <v>18</v>
      </c>
      <c r="K9" s="50" t="s">
        <v>19</v>
      </c>
      <c r="L9" s="50" t="s">
        <v>20</v>
      </c>
      <c r="M9" s="51" t="s">
        <v>21</v>
      </c>
    </row>
    <row r="10" spans="1:13" ht="15.75" thickTop="1">
      <c r="A10" s="63" t="s">
        <v>32</v>
      </c>
      <c r="B10" s="64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3"/>
    </row>
    <row r="11" spans="1:13">
      <c r="A11" s="4" t="s">
        <v>22</v>
      </c>
      <c r="B11" s="16" t="s">
        <v>23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7"/>
    </row>
    <row r="12" spans="1:13">
      <c r="A12" s="17" t="s">
        <v>34</v>
      </c>
      <c r="B12" s="18" t="s">
        <v>35</v>
      </c>
      <c r="C12" s="19">
        <v>0</v>
      </c>
      <c r="D12" s="20">
        <v>0</v>
      </c>
      <c r="E12" s="19">
        <v>0</v>
      </c>
      <c r="F12" s="20">
        <v>0</v>
      </c>
      <c r="G12" s="19">
        <v>20000000</v>
      </c>
      <c r="H12" s="20">
        <v>0.127420998980632</v>
      </c>
      <c r="I12" s="19">
        <v>20000000</v>
      </c>
      <c r="J12" s="21">
        <v>14403172</v>
      </c>
      <c r="K12" s="20">
        <v>0.10168403784123137</v>
      </c>
      <c r="L12" s="19">
        <v>5596828</v>
      </c>
      <c r="M12" s="115">
        <v>0.72015859999999998</v>
      </c>
    </row>
    <row r="13" spans="1:13">
      <c r="A13" s="17" t="s">
        <v>36</v>
      </c>
      <c r="B13" s="18" t="s">
        <v>37</v>
      </c>
      <c r="C13" s="19">
        <v>0</v>
      </c>
      <c r="D13" s="20">
        <v>0</v>
      </c>
      <c r="E13" s="19">
        <v>0</v>
      </c>
      <c r="F13" s="20">
        <v>0</v>
      </c>
      <c r="G13" s="19">
        <v>3200000</v>
      </c>
      <c r="H13" s="20">
        <v>2.0387359836901122E-2</v>
      </c>
      <c r="I13" s="19">
        <v>3200000</v>
      </c>
      <c r="J13" s="21">
        <v>2509386</v>
      </c>
      <c r="K13" s="20">
        <v>1.7715854603573174E-2</v>
      </c>
      <c r="L13" s="19">
        <v>690614</v>
      </c>
      <c r="M13" s="115">
        <v>0.78418312499999998</v>
      </c>
    </row>
    <row r="14" spans="1:13">
      <c r="A14" s="17" t="s">
        <v>38</v>
      </c>
      <c r="B14" s="18" t="s">
        <v>39</v>
      </c>
      <c r="C14" s="19">
        <v>0</v>
      </c>
      <c r="D14" s="20">
        <v>0</v>
      </c>
      <c r="E14" s="19">
        <v>0</v>
      </c>
      <c r="F14" s="20">
        <v>0</v>
      </c>
      <c r="G14" s="19">
        <v>20000000</v>
      </c>
      <c r="H14" s="20">
        <v>0.127420998980632</v>
      </c>
      <c r="I14" s="19">
        <v>20000000</v>
      </c>
      <c r="J14" s="21">
        <v>19640064</v>
      </c>
      <c r="K14" s="20">
        <v>0.13865563856213103</v>
      </c>
      <c r="L14" s="19">
        <v>359936</v>
      </c>
      <c r="M14" s="115">
        <v>0.98200319999999997</v>
      </c>
    </row>
    <row r="15" spans="1:13">
      <c r="A15" s="17" t="s">
        <v>40</v>
      </c>
      <c r="B15" s="18" t="s">
        <v>41</v>
      </c>
      <c r="C15" s="19">
        <v>0</v>
      </c>
      <c r="D15" s="20">
        <v>0</v>
      </c>
      <c r="E15" s="19">
        <v>0</v>
      </c>
      <c r="F15" s="20">
        <v>0</v>
      </c>
      <c r="G15" s="19">
        <v>0</v>
      </c>
      <c r="H15" s="20">
        <v>0</v>
      </c>
      <c r="I15" s="19">
        <v>0</v>
      </c>
      <c r="J15" s="21">
        <v>0</v>
      </c>
      <c r="K15" s="20">
        <v>0</v>
      </c>
      <c r="L15" s="19">
        <v>0</v>
      </c>
      <c r="M15" s="115">
        <v>0</v>
      </c>
    </row>
    <row r="16" spans="1:13">
      <c r="A16" s="17" t="s">
        <v>42</v>
      </c>
      <c r="B16" s="18" t="s">
        <v>43</v>
      </c>
      <c r="C16" s="19">
        <v>0</v>
      </c>
      <c r="D16" s="20">
        <v>0</v>
      </c>
      <c r="E16" s="19">
        <v>0</v>
      </c>
      <c r="F16" s="20">
        <v>0</v>
      </c>
      <c r="G16" s="19">
        <v>0</v>
      </c>
      <c r="H16" s="20">
        <v>0</v>
      </c>
      <c r="I16" s="19">
        <v>0</v>
      </c>
      <c r="J16" s="21">
        <v>0</v>
      </c>
      <c r="K16" s="20">
        <v>0</v>
      </c>
      <c r="L16" s="19">
        <v>0</v>
      </c>
      <c r="M16" s="115">
        <v>0</v>
      </c>
    </row>
    <row r="17" spans="1:15">
      <c r="A17" s="17" t="s">
        <v>44</v>
      </c>
      <c r="B17" s="18" t="s">
        <v>45</v>
      </c>
      <c r="C17" s="19">
        <v>0</v>
      </c>
      <c r="D17" s="20">
        <v>0</v>
      </c>
      <c r="E17" s="19">
        <v>0</v>
      </c>
      <c r="F17" s="20">
        <v>0</v>
      </c>
      <c r="G17" s="19">
        <v>15000000</v>
      </c>
      <c r="H17" s="20">
        <v>9.5565749235474007E-2</v>
      </c>
      <c r="I17" s="19">
        <v>15000000</v>
      </c>
      <c r="J17" s="21">
        <v>11865000</v>
      </c>
      <c r="K17" s="20">
        <v>8.3764958787287291E-2</v>
      </c>
      <c r="L17" s="19">
        <v>3135000</v>
      </c>
      <c r="M17" s="115">
        <v>0.79100000000000004</v>
      </c>
    </row>
    <row r="18" spans="1:15">
      <c r="A18" s="17" t="s">
        <v>46</v>
      </c>
      <c r="B18" s="18" t="s">
        <v>47</v>
      </c>
      <c r="C18" s="19">
        <v>0</v>
      </c>
      <c r="D18" s="20">
        <v>0</v>
      </c>
      <c r="E18" s="19">
        <v>0</v>
      </c>
      <c r="F18" s="20">
        <v>0</v>
      </c>
      <c r="G18" s="19">
        <v>0</v>
      </c>
      <c r="H18" s="20">
        <v>0</v>
      </c>
      <c r="I18" s="19">
        <v>0</v>
      </c>
      <c r="J18" s="21">
        <v>0</v>
      </c>
      <c r="K18" s="20">
        <v>0</v>
      </c>
      <c r="L18" s="19">
        <v>0</v>
      </c>
      <c r="M18" s="115">
        <v>0</v>
      </c>
    </row>
    <row r="19" spans="1:15" s="109" customFormat="1">
      <c r="A19" s="22"/>
      <c r="B19" s="23" t="s">
        <v>66</v>
      </c>
      <c r="C19" s="24">
        <v>0</v>
      </c>
      <c r="D19" s="35">
        <v>0</v>
      </c>
      <c r="E19" s="24">
        <v>0</v>
      </c>
      <c r="F19" s="35">
        <v>0</v>
      </c>
      <c r="G19" s="24">
        <v>58200000</v>
      </c>
      <c r="H19" s="35">
        <v>0.37079510703363916</v>
      </c>
      <c r="I19" s="24">
        <v>58200000</v>
      </c>
      <c r="J19" s="25">
        <v>48417622</v>
      </c>
      <c r="K19" s="35">
        <v>0.34182048979422286</v>
      </c>
      <c r="L19" s="24">
        <v>9782378</v>
      </c>
      <c r="M19" s="116">
        <v>0.83191790378006869</v>
      </c>
    </row>
    <row r="20" spans="1:15">
      <c r="A20" s="17" t="s">
        <v>51</v>
      </c>
      <c r="B20" s="18" t="s">
        <v>48</v>
      </c>
      <c r="C20" s="19">
        <v>0</v>
      </c>
      <c r="D20" s="20">
        <v>0</v>
      </c>
      <c r="E20" s="19">
        <v>0</v>
      </c>
      <c r="F20" s="20">
        <v>0</v>
      </c>
      <c r="G20" s="19">
        <v>0</v>
      </c>
      <c r="H20" s="20">
        <v>0</v>
      </c>
      <c r="I20" s="19">
        <v>0</v>
      </c>
      <c r="J20" s="19">
        <v>0</v>
      </c>
      <c r="K20" s="20">
        <v>0</v>
      </c>
      <c r="L20" s="19">
        <v>0</v>
      </c>
      <c r="M20" s="115">
        <v>0</v>
      </c>
    </row>
    <row r="21" spans="1:15">
      <c r="A21" s="17" t="s">
        <v>52</v>
      </c>
      <c r="B21" s="18" t="s">
        <v>49</v>
      </c>
      <c r="C21" s="19">
        <v>0</v>
      </c>
      <c r="D21" s="20">
        <v>0</v>
      </c>
      <c r="E21" s="19">
        <v>80000000</v>
      </c>
      <c r="F21" s="20">
        <v>1</v>
      </c>
      <c r="G21" s="19">
        <v>98760000</v>
      </c>
      <c r="H21" s="20">
        <v>0.62920489296636084</v>
      </c>
      <c r="I21" s="19">
        <v>18760000</v>
      </c>
      <c r="J21" s="19">
        <v>93228720</v>
      </c>
      <c r="K21" s="20">
        <v>0.65817951020577714</v>
      </c>
      <c r="L21" s="19">
        <v>5531280</v>
      </c>
      <c r="M21" s="115">
        <v>0.94399270959902792</v>
      </c>
    </row>
    <row r="22" spans="1:15">
      <c r="A22" s="17">
        <v>232</v>
      </c>
      <c r="B22" s="1" t="s">
        <v>50</v>
      </c>
      <c r="C22" s="19">
        <v>0</v>
      </c>
      <c r="D22" s="20">
        <v>0</v>
      </c>
      <c r="E22" s="19"/>
      <c r="F22" s="20">
        <v>0</v>
      </c>
      <c r="G22" s="19">
        <v>0</v>
      </c>
      <c r="H22" s="20">
        <v>0</v>
      </c>
      <c r="I22" s="19">
        <v>0</v>
      </c>
      <c r="J22" s="19">
        <v>0</v>
      </c>
      <c r="K22" s="20">
        <v>0</v>
      </c>
      <c r="L22" s="19"/>
      <c r="M22" s="115">
        <v>0</v>
      </c>
    </row>
    <row r="23" spans="1:15" s="109" customFormat="1">
      <c r="A23" s="22"/>
      <c r="B23" s="23" t="s">
        <v>67</v>
      </c>
      <c r="C23" s="24">
        <v>0</v>
      </c>
      <c r="D23" s="35">
        <v>0</v>
      </c>
      <c r="E23" s="24">
        <v>80000000</v>
      </c>
      <c r="F23" s="35">
        <v>1</v>
      </c>
      <c r="G23" s="24">
        <v>98760000</v>
      </c>
      <c r="H23" s="35">
        <v>0.62920489296636084</v>
      </c>
      <c r="I23" s="24">
        <v>18760000</v>
      </c>
      <c r="J23" s="24">
        <v>93228720</v>
      </c>
      <c r="K23" s="35">
        <v>0.65817951020577714</v>
      </c>
      <c r="L23" s="24">
        <v>5531280</v>
      </c>
      <c r="M23" s="116">
        <v>0.94399270959902792</v>
      </c>
      <c r="O23" s="109" t="s">
        <v>381</v>
      </c>
    </row>
    <row r="24" spans="1:15">
      <c r="A24" s="17" t="s">
        <v>51</v>
      </c>
      <c r="B24" s="18" t="s">
        <v>48</v>
      </c>
      <c r="C24" s="19">
        <v>0</v>
      </c>
      <c r="D24" s="20">
        <v>0</v>
      </c>
      <c r="E24" s="19">
        <v>0</v>
      </c>
      <c r="F24" s="20">
        <v>0</v>
      </c>
      <c r="G24" s="19">
        <v>0</v>
      </c>
      <c r="H24" s="20">
        <v>0</v>
      </c>
      <c r="I24" s="19">
        <v>0</v>
      </c>
      <c r="J24" s="19">
        <v>0</v>
      </c>
      <c r="K24" s="20">
        <v>0</v>
      </c>
      <c r="L24" s="19">
        <v>0</v>
      </c>
      <c r="M24" s="115">
        <v>0</v>
      </c>
    </row>
    <row r="25" spans="1:15">
      <c r="A25" s="17" t="s">
        <v>52</v>
      </c>
      <c r="B25" s="18" t="s">
        <v>49</v>
      </c>
      <c r="C25" s="19">
        <v>0</v>
      </c>
      <c r="D25" s="20">
        <v>0</v>
      </c>
      <c r="E25" s="19">
        <v>0</v>
      </c>
      <c r="F25" s="20">
        <v>0</v>
      </c>
      <c r="G25" s="19">
        <v>0</v>
      </c>
      <c r="H25" s="20">
        <v>0</v>
      </c>
      <c r="I25" s="19">
        <v>0</v>
      </c>
      <c r="J25" s="19">
        <v>0</v>
      </c>
      <c r="K25" s="20">
        <v>0</v>
      </c>
      <c r="L25" s="19">
        <v>0</v>
      </c>
      <c r="M25" s="115">
        <v>0</v>
      </c>
    </row>
    <row r="26" spans="1:15" s="109" customFormat="1">
      <c r="A26" s="22"/>
      <c r="B26" s="23" t="s">
        <v>68</v>
      </c>
      <c r="C26" s="24">
        <v>0</v>
      </c>
      <c r="D26" s="35">
        <v>0</v>
      </c>
      <c r="E26" s="24">
        <v>0</v>
      </c>
      <c r="F26" s="35">
        <v>0</v>
      </c>
      <c r="G26" s="24">
        <v>0</v>
      </c>
      <c r="H26" s="35">
        <v>0</v>
      </c>
      <c r="I26" s="24">
        <v>0</v>
      </c>
      <c r="J26" s="24">
        <v>0</v>
      </c>
      <c r="K26" s="35">
        <v>0</v>
      </c>
      <c r="L26" s="24">
        <v>0</v>
      </c>
      <c r="M26" s="116">
        <v>0</v>
      </c>
    </row>
    <row r="27" spans="1:15">
      <c r="A27" s="26"/>
      <c r="B27" s="27" t="s">
        <v>69</v>
      </c>
      <c r="C27" s="28">
        <v>0</v>
      </c>
      <c r="D27" s="32">
        <v>0</v>
      </c>
      <c r="E27" s="28">
        <v>80000000</v>
      </c>
      <c r="F27" s="32">
        <v>1</v>
      </c>
      <c r="G27" s="28">
        <v>98760000</v>
      </c>
      <c r="H27" s="32">
        <v>0.62920489296636084</v>
      </c>
      <c r="I27" s="28">
        <v>18760000</v>
      </c>
      <c r="J27" s="28">
        <v>93228720</v>
      </c>
      <c r="K27" s="32">
        <v>0.65817951020577714</v>
      </c>
      <c r="L27" s="28">
        <v>5531280</v>
      </c>
      <c r="M27" s="117">
        <v>0.94399270959902792</v>
      </c>
    </row>
    <row r="28" spans="1:15">
      <c r="A28" s="26"/>
      <c r="B28" s="27" t="s">
        <v>70</v>
      </c>
      <c r="C28" s="28">
        <v>0</v>
      </c>
      <c r="D28" s="32">
        <v>0</v>
      </c>
      <c r="E28" s="28">
        <v>80000000</v>
      </c>
      <c r="F28" s="32">
        <v>1</v>
      </c>
      <c r="G28" s="28">
        <v>156960000</v>
      </c>
      <c r="H28" s="32">
        <v>1</v>
      </c>
      <c r="I28" s="28">
        <v>76960000</v>
      </c>
      <c r="J28" s="28">
        <v>141646342</v>
      </c>
      <c r="K28" s="32">
        <v>1</v>
      </c>
      <c r="L28" s="28">
        <v>15313658</v>
      </c>
      <c r="M28" s="117">
        <v>0.90243591997961259</v>
      </c>
    </row>
    <row r="29" spans="1:15">
      <c r="A29" s="22"/>
      <c r="B29" s="23" t="s">
        <v>71</v>
      </c>
      <c r="C29" s="29"/>
      <c r="D29" s="24"/>
      <c r="E29" s="24"/>
      <c r="F29" s="24"/>
      <c r="G29" s="24"/>
      <c r="H29" s="24"/>
      <c r="I29" s="19"/>
      <c r="J29" s="29">
        <v>0</v>
      </c>
      <c r="K29" s="24"/>
      <c r="L29" s="24"/>
      <c r="M29" s="115">
        <v>0</v>
      </c>
    </row>
    <row r="30" spans="1:15">
      <c r="A30" s="22"/>
      <c r="B30" s="23" t="s">
        <v>72</v>
      </c>
      <c r="C30" s="29"/>
      <c r="D30" s="24"/>
      <c r="E30" s="24"/>
      <c r="F30" s="24"/>
      <c r="G30" s="24"/>
      <c r="H30" s="24"/>
      <c r="I30" s="24"/>
      <c r="J30" s="29">
        <v>0</v>
      </c>
      <c r="K30" s="24"/>
      <c r="L30" s="24"/>
      <c r="M30" s="115">
        <v>0</v>
      </c>
    </row>
    <row r="31" spans="1:15">
      <c r="A31" s="26"/>
      <c r="B31" s="27" t="s">
        <v>73</v>
      </c>
      <c r="C31" s="28">
        <v>0</v>
      </c>
      <c r="D31" s="28">
        <v>0</v>
      </c>
      <c r="E31" s="28">
        <v>80000000</v>
      </c>
      <c r="F31" s="32">
        <v>1</v>
      </c>
      <c r="G31" s="28">
        <v>156960000</v>
      </c>
      <c r="H31" s="32">
        <v>1</v>
      </c>
      <c r="I31" s="28">
        <v>76960000</v>
      </c>
      <c r="J31" s="28">
        <v>141646342</v>
      </c>
      <c r="K31" s="28">
        <v>1</v>
      </c>
      <c r="L31" s="28">
        <v>15313658</v>
      </c>
      <c r="M31" s="117">
        <v>0.90243591997961259</v>
      </c>
    </row>
    <row r="32" spans="1:15">
      <c r="A32" s="65" t="s">
        <v>74</v>
      </c>
      <c r="B32" s="66"/>
      <c r="C32" s="6"/>
      <c r="D32" s="6"/>
      <c r="E32" s="6"/>
      <c r="F32" s="6"/>
      <c r="G32" s="6"/>
      <c r="H32" s="107"/>
      <c r="I32" s="6"/>
      <c r="J32" s="6"/>
      <c r="K32" s="6"/>
      <c r="L32" s="6"/>
      <c r="M32" s="118"/>
    </row>
    <row r="33" spans="1:13">
      <c r="A33" s="30" t="s">
        <v>33</v>
      </c>
      <c r="B33" s="16" t="s">
        <v>23</v>
      </c>
      <c r="C33" s="6"/>
      <c r="D33" s="6"/>
      <c r="E33" s="6"/>
      <c r="F33" s="6"/>
      <c r="G33" s="6"/>
      <c r="H33" s="107"/>
      <c r="I33" s="6"/>
      <c r="J33" s="6"/>
      <c r="K33" s="6"/>
      <c r="L33" s="6"/>
      <c r="M33" s="118"/>
    </row>
    <row r="34" spans="1:13">
      <c r="A34" s="17"/>
      <c r="B34" s="31" t="s">
        <v>75</v>
      </c>
      <c r="C34" s="54"/>
      <c r="D34" s="28"/>
      <c r="E34" s="28">
        <v>0</v>
      </c>
      <c r="F34" s="32">
        <v>0</v>
      </c>
      <c r="G34" s="28">
        <f>SUM(G36:G38)</f>
        <v>58200000</v>
      </c>
      <c r="H34" s="32">
        <f>G34/G$48</f>
        <v>0.37079510703363916</v>
      </c>
      <c r="I34" s="28">
        <f>SUM(I36:I38)</f>
        <v>58200000</v>
      </c>
      <c r="J34" s="28">
        <f>SUM(J36:J38)</f>
        <v>48417622</v>
      </c>
      <c r="K34" s="32">
        <f>J34/J$48</f>
        <v>0.34182048979422286</v>
      </c>
      <c r="L34" s="28">
        <f>G34-J34</f>
        <v>9782378</v>
      </c>
      <c r="M34" s="117">
        <v>0.83191790378006869</v>
      </c>
    </row>
    <row r="35" spans="1:13">
      <c r="A35" s="17" t="s">
        <v>76</v>
      </c>
      <c r="B35" s="33" t="s">
        <v>77</v>
      </c>
      <c r="C35" s="21"/>
      <c r="D35" s="19"/>
      <c r="E35" s="19"/>
      <c r="F35" s="19"/>
      <c r="G35" s="19"/>
      <c r="H35" s="20"/>
      <c r="I35" s="19"/>
      <c r="J35" s="19"/>
      <c r="K35" s="20"/>
      <c r="L35" s="34"/>
      <c r="M35" s="116"/>
    </row>
    <row r="36" spans="1:13">
      <c r="A36" s="17" t="s">
        <v>335</v>
      </c>
      <c r="B36" s="33" t="s">
        <v>336</v>
      </c>
      <c r="C36" s="112">
        <v>0</v>
      </c>
      <c r="D36" s="112">
        <v>0</v>
      </c>
      <c r="E36" s="112">
        <v>0</v>
      </c>
      <c r="F36" s="112">
        <v>0</v>
      </c>
      <c r="G36" s="19">
        <v>23200000</v>
      </c>
      <c r="H36" s="20">
        <f t="shared" ref="H36:H48" si="0">G36/G$48</f>
        <v>0.14780835881753313</v>
      </c>
      <c r="I36" s="19">
        <v>23200000</v>
      </c>
      <c r="J36" s="19">
        <v>16912558</v>
      </c>
      <c r="K36" s="20">
        <f t="shared" ref="K36:K48" si="1">J36/J$48</f>
        <v>0.11939989244480453</v>
      </c>
      <c r="L36" s="34">
        <f t="shared" ref="L36:L38" si="2">G36-J36</f>
        <v>6287442</v>
      </c>
      <c r="M36" s="115">
        <v>0.72898956896551725</v>
      </c>
    </row>
    <row r="37" spans="1:13">
      <c r="A37" s="17" t="s">
        <v>337</v>
      </c>
      <c r="B37" s="33" t="s">
        <v>338</v>
      </c>
      <c r="C37" s="112">
        <v>0</v>
      </c>
      <c r="D37" s="112">
        <v>0</v>
      </c>
      <c r="E37" s="112">
        <v>0</v>
      </c>
      <c r="F37" s="112">
        <v>0</v>
      </c>
      <c r="G37" s="19">
        <v>35000000</v>
      </c>
      <c r="H37" s="20">
        <f t="shared" si="0"/>
        <v>0.22298674821610601</v>
      </c>
      <c r="I37" s="19">
        <v>35000000</v>
      </c>
      <c r="J37" s="19">
        <v>31505064</v>
      </c>
      <c r="K37" s="20">
        <f t="shared" si="1"/>
        <v>0.22242059734941833</v>
      </c>
      <c r="L37" s="34">
        <f t="shared" si="2"/>
        <v>3494936</v>
      </c>
      <c r="M37" s="115">
        <v>0.90014468571428574</v>
      </c>
    </row>
    <row r="38" spans="1:13">
      <c r="A38" s="17"/>
      <c r="B38" s="33"/>
      <c r="C38" s="112">
        <v>0</v>
      </c>
      <c r="D38" s="112">
        <v>0</v>
      </c>
      <c r="E38" s="112">
        <v>0</v>
      </c>
      <c r="F38" s="112">
        <v>0</v>
      </c>
      <c r="G38" s="19">
        <v>0</v>
      </c>
      <c r="H38" s="20">
        <f t="shared" si="0"/>
        <v>0</v>
      </c>
      <c r="I38" s="19">
        <v>0</v>
      </c>
      <c r="J38" s="19">
        <v>0</v>
      </c>
      <c r="K38" s="20">
        <f t="shared" si="1"/>
        <v>0</v>
      </c>
      <c r="L38" s="34">
        <f t="shared" si="2"/>
        <v>0</v>
      </c>
      <c r="M38" s="115">
        <v>0</v>
      </c>
    </row>
    <row r="39" spans="1:13">
      <c r="A39" s="17"/>
      <c r="B39" s="31" t="s">
        <v>83</v>
      </c>
      <c r="C39" s="54"/>
      <c r="D39" s="28"/>
      <c r="E39" s="28">
        <f>E41+E42+E43</f>
        <v>80000000</v>
      </c>
      <c r="F39" s="32">
        <f>E39/E$48</f>
        <v>1</v>
      </c>
      <c r="G39" s="28">
        <v>98760000</v>
      </c>
      <c r="H39" s="32">
        <f t="shared" si="0"/>
        <v>0.62920489296636084</v>
      </c>
      <c r="I39" s="28">
        <v>98760000</v>
      </c>
      <c r="J39" s="28">
        <v>93228720</v>
      </c>
      <c r="K39" s="32">
        <f t="shared" si="1"/>
        <v>0.65817951020577714</v>
      </c>
      <c r="L39" s="28">
        <f>G39-J39</f>
        <v>5531280</v>
      </c>
      <c r="M39" s="117">
        <v>0.94399270959902792</v>
      </c>
    </row>
    <row r="40" spans="1:13">
      <c r="A40" s="17" t="s">
        <v>76</v>
      </c>
      <c r="B40" s="33" t="s">
        <v>77</v>
      </c>
      <c r="C40" s="21"/>
      <c r="D40" s="19"/>
      <c r="E40" s="19"/>
      <c r="F40" s="19"/>
      <c r="G40" s="19"/>
      <c r="H40" s="20"/>
      <c r="I40" s="19"/>
      <c r="J40" s="19"/>
      <c r="K40" s="20"/>
      <c r="L40" s="34"/>
      <c r="M40" s="115"/>
    </row>
    <row r="41" spans="1:13">
      <c r="A41" s="17" t="s">
        <v>339</v>
      </c>
      <c r="B41" s="33" t="s">
        <v>340</v>
      </c>
      <c r="C41" s="113">
        <v>0</v>
      </c>
      <c r="D41" s="113">
        <v>0</v>
      </c>
      <c r="E41" s="19">
        <v>22100000</v>
      </c>
      <c r="F41" s="20">
        <f t="shared" ref="F41:F44" si="3">E41/E$48</f>
        <v>0.27625</v>
      </c>
      <c r="G41" s="19">
        <v>22100000</v>
      </c>
      <c r="H41" s="20">
        <f t="shared" si="0"/>
        <v>0.14080020387359837</v>
      </c>
      <c r="I41" s="19">
        <v>22100000</v>
      </c>
      <c r="J41" s="19">
        <v>22056533</v>
      </c>
      <c r="K41" s="20">
        <f t="shared" si="1"/>
        <v>0.15571551434769845</v>
      </c>
      <c r="L41" s="34">
        <f t="shared" ref="L41:L44" si="4">G41-J41</f>
        <v>43467</v>
      </c>
      <c r="M41" s="115">
        <v>0.99803316742081449</v>
      </c>
    </row>
    <row r="42" spans="1:13">
      <c r="A42" s="17" t="s">
        <v>341</v>
      </c>
      <c r="B42" s="33" t="s">
        <v>342</v>
      </c>
      <c r="C42" s="113">
        <v>0</v>
      </c>
      <c r="D42" s="113">
        <v>0</v>
      </c>
      <c r="E42" s="19">
        <v>47900000</v>
      </c>
      <c r="F42" s="20">
        <f t="shared" si="3"/>
        <v>0.59875</v>
      </c>
      <c r="G42" s="19">
        <v>59160000</v>
      </c>
      <c r="H42" s="20">
        <f t="shared" si="0"/>
        <v>0.37691131498470948</v>
      </c>
      <c r="I42" s="19">
        <v>59160000</v>
      </c>
      <c r="J42" s="19">
        <v>59099561</v>
      </c>
      <c r="K42" s="20">
        <f t="shared" si="1"/>
        <v>0.41723323148013242</v>
      </c>
      <c r="L42" s="34">
        <f t="shared" si="4"/>
        <v>60439</v>
      </c>
      <c r="M42" s="115">
        <v>0.99897838066260991</v>
      </c>
    </row>
    <row r="43" spans="1:13">
      <c r="A43" s="17" t="s">
        <v>343</v>
      </c>
      <c r="B43" s="33" t="s">
        <v>344</v>
      </c>
      <c r="C43" s="113">
        <v>0</v>
      </c>
      <c r="D43" s="113">
        <v>0</v>
      </c>
      <c r="E43" s="19">
        <v>10000000</v>
      </c>
      <c r="F43" s="20">
        <f t="shared" si="3"/>
        <v>0.125</v>
      </c>
      <c r="G43" s="19">
        <v>17360000</v>
      </c>
      <c r="H43" s="20">
        <f t="shared" si="0"/>
        <v>0.11060142711518858</v>
      </c>
      <c r="I43" s="19">
        <v>17360000</v>
      </c>
      <c r="J43" s="19">
        <v>11935800</v>
      </c>
      <c r="K43" s="20">
        <f t="shared" si="1"/>
        <v>8.4264795203818257E-2</v>
      </c>
      <c r="L43" s="34">
        <f t="shared" si="4"/>
        <v>5424200</v>
      </c>
      <c r="M43" s="115">
        <v>0.68754608294930875</v>
      </c>
    </row>
    <row r="44" spans="1:13">
      <c r="A44" s="17" t="s">
        <v>345</v>
      </c>
      <c r="B44" s="33" t="s">
        <v>346</v>
      </c>
      <c r="C44" s="113">
        <v>0</v>
      </c>
      <c r="D44" s="113">
        <v>0</v>
      </c>
      <c r="E44" s="19">
        <v>0</v>
      </c>
      <c r="F44" s="19">
        <v>0</v>
      </c>
      <c r="G44" s="19">
        <v>140000</v>
      </c>
      <c r="H44" s="20">
        <f t="shared" si="0"/>
        <v>8.9194699286442405E-4</v>
      </c>
      <c r="I44" s="19">
        <v>140000</v>
      </c>
      <c r="J44" s="19">
        <v>136826</v>
      </c>
      <c r="K44" s="20">
        <f t="shared" si="1"/>
        <v>9.6596917412805476E-4</v>
      </c>
      <c r="L44" s="34">
        <f t="shared" si="4"/>
        <v>3174</v>
      </c>
      <c r="M44" s="115">
        <v>0.97732857142857144</v>
      </c>
    </row>
    <row r="45" spans="1:13">
      <c r="A45" s="17"/>
      <c r="B45" s="33"/>
      <c r="C45" s="21"/>
      <c r="D45" s="19"/>
      <c r="E45" s="19"/>
      <c r="F45" s="19"/>
      <c r="G45" s="19"/>
      <c r="H45" s="20"/>
      <c r="I45" s="19"/>
      <c r="J45" s="19"/>
      <c r="K45" s="20"/>
      <c r="L45" s="34"/>
      <c r="M45" s="115"/>
    </row>
    <row r="46" spans="1:13">
      <c r="A46" s="17"/>
      <c r="B46" s="36" t="s">
        <v>67</v>
      </c>
      <c r="C46" s="24">
        <v>0</v>
      </c>
      <c r="D46" s="24">
        <v>0</v>
      </c>
      <c r="E46" s="24">
        <v>0</v>
      </c>
      <c r="F46" s="24">
        <v>0</v>
      </c>
      <c r="G46" s="24">
        <v>98760000</v>
      </c>
      <c r="H46" s="35">
        <f t="shared" si="0"/>
        <v>0.62920489296636084</v>
      </c>
      <c r="I46" s="24">
        <v>98760000</v>
      </c>
      <c r="J46" s="24">
        <v>93228720</v>
      </c>
      <c r="K46" s="35">
        <f t="shared" si="1"/>
        <v>0.65817951020577714</v>
      </c>
      <c r="L46" s="61">
        <f>G46-J46</f>
        <v>5531280</v>
      </c>
      <c r="M46" s="116">
        <v>0.94399270959902792</v>
      </c>
    </row>
    <row r="47" spans="1:13">
      <c r="A47" s="17"/>
      <c r="B47" s="36" t="s">
        <v>68</v>
      </c>
      <c r="C47" s="29">
        <v>0</v>
      </c>
      <c r="D47" s="24">
        <v>0</v>
      </c>
      <c r="E47" s="24">
        <v>0</v>
      </c>
      <c r="F47" s="24">
        <v>0</v>
      </c>
      <c r="G47" s="24">
        <v>0</v>
      </c>
      <c r="H47" s="35">
        <f t="shared" si="0"/>
        <v>0</v>
      </c>
      <c r="I47" s="19">
        <v>0</v>
      </c>
      <c r="J47" s="24">
        <v>0</v>
      </c>
      <c r="K47" s="35">
        <f t="shared" si="1"/>
        <v>0</v>
      </c>
      <c r="L47" s="34">
        <v>0</v>
      </c>
      <c r="M47" s="115">
        <v>0</v>
      </c>
    </row>
    <row r="48" spans="1:13" ht="15.75" thickBot="1">
      <c r="A48" s="38"/>
      <c r="B48" s="39" t="s">
        <v>73</v>
      </c>
      <c r="C48" s="40">
        <v>0</v>
      </c>
      <c r="D48" s="40">
        <v>0</v>
      </c>
      <c r="E48" s="40">
        <f>E39+E34</f>
        <v>80000000</v>
      </c>
      <c r="F48" s="106">
        <v>1</v>
      </c>
      <c r="G48" s="40">
        <v>156960000</v>
      </c>
      <c r="H48" s="106">
        <f t="shared" si="0"/>
        <v>1</v>
      </c>
      <c r="I48" s="40">
        <v>156960000</v>
      </c>
      <c r="J48" s="40">
        <v>141646342</v>
      </c>
      <c r="K48" s="106">
        <f t="shared" si="1"/>
        <v>1</v>
      </c>
      <c r="L48" s="40">
        <f>G48-J48</f>
        <v>15313658</v>
      </c>
      <c r="M48" s="119">
        <v>0.90243591997961259</v>
      </c>
    </row>
    <row r="49" ht="15.75" thickTop="1"/>
  </sheetData>
  <mergeCells count="16">
    <mergeCell ref="A10:B10"/>
    <mergeCell ref="A32:B32"/>
    <mergeCell ref="A1:M1"/>
    <mergeCell ref="A6:B9"/>
    <mergeCell ref="C6:M6"/>
    <mergeCell ref="E7:F7"/>
    <mergeCell ref="G7:H7"/>
    <mergeCell ref="J7:K7"/>
    <mergeCell ref="L7:L8"/>
    <mergeCell ref="M7:M8"/>
    <mergeCell ref="A3:A4"/>
    <mergeCell ref="B3:D4"/>
    <mergeCell ref="E3:F4"/>
    <mergeCell ref="G3:M4"/>
    <mergeCell ref="E5:F5"/>
    <mergeCell ref="G5:M5"/>
  </mergeCells>
  <pageMargins left="0.7" right="0.7" top="0.75" bottom="0.75" header="0.3" footer="0.3"/>
  <pageSetup scale="63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9"/>
  <sheetViews>
    <sheetView zoomScaleNormal="100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A2" sqref="A2"/>
    </sheetView>
  </sheetViews>
  <sheetFormatPr defaultRowHeight="15"/>
  <cols>
    <col min="1" max="1" width="13.5703125" customWidth="1"/>
    <col min="2" max="2" width="44" customWidth="1"/>
    <col min="3" max="3" width="17" customWidth="1"/>
    <col min="4" max="4" width="12.140625" customWidth="1"/>
    <col min="5" max="5" width="13.5703125" customWidth="1"/>
    <col min="6" max="6" width="12.28515625" customWidth="1"/>
    <col min="7" max="7" width="14.140625" customWidth="1"/>
    <col min="8" max="8" width="11.7109375" customWidth="1"/>
    <col min="9" max="9" width="12.85546875" customWidth="1"/>
    <col min="10" max="10" width="17.85546875" customWidth="1"/>
    <col min="11" max="11" width="11" customWidth="1"/>
    <col min="12" max="12" width="12.42578125" customWidth="1"/>
  </cols>
  <sheetData>
    <row r="1" spans="1:13">
      <c r="A1" s="67" t="s">
        <v>57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</row>
    <row r="2" spans="1:13" s="123" customFormat="1" ht="14.25" thickBot="1">
      <c r="A2" s="120" t="s">
        <v>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 t="s">
        <v>1</v>
      </c>
    </row>
    <row r="3" spans="1:13" ht="15.75" thickTop="1">
      <c r="A3" s="128" t="s">
        <v>58</v>
      </c>
      <c r="B3" s="129" t="s">
        <v>2</v>
      </c>
      <c r="C3" s="129"/>
      <c r="D3" s="129"/>
      <c r="E3" s="130" t="s">
        <v>3</v>
      </c>
      <c r="F3" s="130"/>
      <c r="G3" s="131">
        <v>2025</v>
      </c>
      <c r="H3" s="131"/>
      <c r="I3" s="131"/>
      <c r="J3" s="131"/>
      <c r="K3" s="131"/>
      <c r="L3" s="131"/>
      <c r="M3" s="132"/>
    </row>
    <row r="4" spans="1:13">
      <c r="A4" s="133"/>
      <c r="B4" s="134"/>
      <c r="C4" s="134"/>
      <c r="D4" s="134"/>
      <c r="E4" s="135"/>
      <c r="F4" s="135"/>
      <c r="G4" s="136"/>
      <c r="H4" s="136"/>
      <c r="I4" s="136"/>
      <c r="J4" s="136"/>
      <c r="K4" s="136"/>
      <c r="L4" s="136"/>
      <c r="M4" s="137"/>
    </row>
    <row r="5" spans="1:13">
      <c r="A5" s="138" t="s">
        <v>59</v>
      </c>
      <c r="B5" s="139" t="s">
        <v>27</v>
      </c>
      <c r="C5" s="139"/>
      <c r="D5" s="139"/>
      <c r="E5" s="135" t="s">
        <v>60</v>
      </c>
      <c r="F5" s="135"/>
      <c r="G5" s="140" t="s">
        <v>26</v>
      </c>
      <c r="H5" s="134"/>
      <c r="I5" s="134"/>
      <c r="J5" s="134"/>
      <c r="K5" s="134"/>
      <c r="L5" s="134"/>
      <c r="M5" s="141"/>
    </row>
    <row r="6" spans="1:13">
      <c r="A6" s="142" t="s">
        <v>4</v>
      </c>
      <c r="B6" s="134"/>
      <c r="C6" s="134" t="s">
        <v>61</v>
      </c>
      <c r="D6" s="134"/>
      <c r="E6" s="134"/>
      <c r="F6" s="134"/>
      <c r="G6" s="134"/>
      <c r="H6" s="134"/>
      <c r="I6" s="134"/>
      <c r="J6" s="134"/>
      <c r="K6" s="134"/>
      <c r="L6" s="134"/>
      <c r="M6" s="141"/>
    </row>
    <row r="7" spans="1:13" ht="22.5">
      <c r="A7" s="142"/>
      <c r="B7" s="134"/>
      <c r="C7" s="143" t="s">
        <v>62</v>
      </c>
      <c r="D7" s="144">
        <v>2024</v>
      </c>
      <c r="E7" s="134" t="s">
        <v>5</v>
      </c>
      <c r="F7" s="134"/>
      <c r="G7" s="134" t="s">
        <v>5</v>
      </c>
      <c r="H7" s="134"/>
      <c r="I7" s="145" t="s">
        <v>5</v>
      </c>
      <c r="J7" s="134" t="s">
        <v>5</v>
      </c>
      <c r="K7" s="134"/>
      <c r="L7" s="146" t="s">
        <v>63</v>
      </c>
      <c r="M7" s="147" t="s">
        <v>6</v>
      </c>
    </row>
    <row r="8" spans="1:13" ht="45">
      <c r="A8" s="142"/>
      <c r="B8" s="134"/>
      <c r="C8" s="145" t="s">
        <v>64</v>
      </c>
      <c r="D8" s="145" t="s">
        <v>7</v>
      </c>
      <c r="E8" s="145" t="s">
        <v>8</v>
      </c>
      <c r="F8" s="145" t="s">
        <v>7</v>
      </c>
      <c r="G8" s="145" t="s">
        <v>9</v>
      </c>
      <c r="H8" s="145" t="s">
        <v>7</v>
      </c>
      <c r="I8" s="145" t="s">
        <v>65</v>
      </c>
      <c r="J8" s="145" t="s">
        <v>10</v>
      </c>
      <c r="K8" s="145" t="s">
        <v>7</v>
      </c>
      <c r="L8" s="146"/>
      <c r="M8" s="147"/>
    </row>
    <row r="9" spans="1:13" ht="15.75" thickBot="1">
      <c r="A9" s="148"/>
      <c r="B9" s="149"/>
      <c r="C9" s="150" t="s">
        <v>11</v>
      </c>
      <c r="D9" s="150" t="s">
        <v>12</v>
      </c>
      <c r="E9" s="150" t="s">
        <v>13</v>
      </c>
      <c r="F9" s="150" t="s">
        <v>14</v>
      </c>
      <c r="G9" s="150" t="s">
        <v>15</v>
      </c>
      <c r="H9" s="150" t="s">
        <v>16</v>
      </c>
      <c r="I9" s="150" t="s">
        <v>17</v>
      </c>
      <c r="J9" s="150" t="s">
        <v>18</v>
      </c>
      <c r="K9" s="150" t="s">
        <v>19</v>
      </c>
      <c r="L9" s="150" t="s">
        <v>20</v>
      </c>
      <c r="M9" s="151" t="s">
        <v>21</v>
      </c>
    </row>
    <row r="10" spans="1:13" ht="15.75" thickTop="1">
      <c r="A10" s="168" t="s">
        <v>32</v>
      </c>
      <c r="B10" s="168"/>
      <c r="C10" s="169"/>
      <c r="D10" s="170"/>
      <c r="E10" s="169"/>
      <c r="F10" s="170"/>
      <c r="G10" s="169"/>
      <c r="H10" s="170"/>
      <c r="I10" s="171"/>
      <c r="J10" s="169"/>
      <c r="K10" s="170"/>
      <c r="L10" s="169"/>
      <c r="M10" s="172"/>
    </row>
    <row r="11" spans="1:13">
      <c r="A11" s="173" t="s">
        <v>22</v>
      </c>
      <c r="B11" s="174" t="s">
        <v>23</v>
      </c>
      <c r="C11" s="175"/>
      <c r="D11" s="176"/>
      <c r="E11" s="175"/>
      <c r="F11" s="176"/>
      <c r="G11" s="175"/>
      <c r="H11" s="176"/>
      <c r="I11" s="177"/>
      <c r="J11" s="175"/>
      <c r="K11" s="176"/>
      <c r="L11" s="175"/>
      <c r="M11" s="178"/>
    </row>
    <row r="12" spans="1:13">
      <c r="A12" s="179" t="s">
        <v>34</v>
      </c>
      <c r="B12" s="180" t="s">
        <v>35</v>
      </c>
      <c r="C12" s="181">
        <v>45838506</v>
      </c>
      <c r="D12" s="182">
        <f>C12/C$28</f>
        <v>0.64586113510468868</v>
      </c>
      <c r="E12" s="181">
        <v>246138000</v>
      </c>
      <c r="F12" s="182">
        <f>E12/E$31</f>
        <v>0.70448326788555993</v>
      </c>
      <c r="G12" s="181">
        <v>203763000</v>
      </c>
      <c r="H12" s="182">
        <f>G12/G$28</f>
        <v>0.18291507177892521</v>
      </c>
      <c r="I12" s="181">
        <f>G12-E12</f>
        <v>-42375000</v>
      </c>
      <c r="J12" s="181">
        <v>203530308</v>
      </c>
      <c r="K12" s="182">
        <f>J12/J$28</f>
        <v>0.18310584971008326</v>
      </c>
      <c r="L12" s="181">
        <f>G12-J12</f>
        <v>232692</v>
      </c>
      <c r="M12" s="183">
        <f>J12/G12</f>
        <v>0.99885802623636288</v>
      </c>
    </row>
    <row r="13" spans="1:13">
      <c r="A13" s="184" t="s">
        <v>36</v>
      </c>
      <c r="B13" s="185" t="s">
        <v>37</v>
      </c>
      <c r="C13" s="186">
        <v>5686739</v>
      </c>
      <c r="D13" s="187">
        <f t="shared" ref="D13:D28" si="0">C13/C$28</f>
        <v>8.0125728914116498E-2</v>
      </c>
      <c r="E13" s="186">
        <v>30000000</v>
      </c>
      <c r="F13" s="187">
        <f t="shared" ref="F13:F28" si="1">E13/E$31</f>
        <v>8.5864425795963234E-2</v>
      </c>
      <c r="G13" s="186">
        <v>26032000</v>
      </c>
      <c r="H13" s="187">
        <f t="shared" ref="H13:H28" si="2">G13/G$28</f>
        <v>2.336854653960229E-2</v>
      </c>
      <c r="I13" s="186">
        <f t="shared" ref="I13:I47" si="3">G13-E13</f>
        <v>-3968000</v>
      </c>
      <c r="J13" s="186">
        <v>26031229</v>
      </c>
      <c r="K13" s="187">
        <f t="shared" ref="K13:K28" si="4">J13/J$28</f>
        <v>2.3418970628407643E-2</v>
      </c>
      <c r="L13" s="186">
        <f t="shared" ref="L13:L31" si="5">G13-J13</f>
        <v>771</v>
      </c>
      <c r="M13" s="188">
        <f t="shared" ref="M13:M28" si="6">J13/G13</f>
        <v>0.99997038260602333</v>
      </c>
    </row>
    <row r="14" spans="1:13">
      <c r="A14" s="184" t="s">
        <v>38</v>
      </c>
      <c r="B14" s="185" t="s">
        <v>39</v>
      </c>
      <c r="C14" s="186">
        <v>8508711</v>
      </c>
      <c r="D14" s="187">
        <f t="shared" si="0"/>
        <v>0.11988710419003951</v>
      </c>
      <c r="E14" s="186">
        <v>23250000</v>
      </c>
      <c r="F14" s="187">
        <f t="shared" si="1"/>
        <v>6.6544929991871504E-2</v>
      </c>
      <c r="G14" s="186">
        <v>16831000</v>
      </c>
      <c r="H14" s="187">
        <f t="shared" si="2"/>
        <v>1.5108943101108102E-2</v>
      </c>
      <c r="I14" s="186">
        <f t="shared" si="3"/>
        <v>-6419000</v>
      </c>
      <c r="J14" s="186">
        <v>14767367.800000001</v>
      </c>
      <c r="K14" s="187">
        <f t="shared" si="4"/>
        <v>1.328544851904967E-2</v>
      </c>
      <c r="L14" s="186">
        <f t="shared" si="5"/>
        <v>2063632.1999999993</v>
      </c>
      <c r="M14" s="188">
        <f t="shared" si="6"/>
        <v>0.87739099281088473</v>
      </c>
    </row>
    <row r="15" spans="1:13">
      <c r="A15" s="184" t="s">
        <v>40</v>
      </c>
      <c r="B15" s="185" t="s">
        <v>41</v>
      </c>
      <c r="C15" s="186">
        <v>0</v>
      </c>
      <c r="D15" s="187">
        <f t="shared" si="0"/>
        <v>0</v>
      </c>
      <c r="E15" s="186">
        <v>0</v>
      </c>
      <c r="F15" s="187">
        <f t="shared" si="1"/>
        <v>0</v>
      </c>
      <c r="G15" s="186">
        <v>0</v>
      </c>
      <c r="H15" s="187">
        <f t="shared" si="2"/>
        <v>0</v>
      </c>
      <c r="I15" s="186">
        <f t="shared" si="3"/>
        <v>0</v>
      </c>
      <c r="J15" s="186">
        <v>0</v>
      </c>
      <c r="K15" s="187">
        <f t="shared" si="4"/>
        <v>0</v>
      </c>
      <c r="L15" s="186">
        <f t="shared" si="5"/>
        <v>0</v>
      </c>
      <c r="M15" s="188">
        <v>0</v>
      </c>
    </row>
    <row r="16" spans="1:13">
      <c r="A16" s="184" t="s">
        <v>42</v>
      </c>
      <c r="B16" s="185" t="s">
        <v>43</v>
      </c>
      <c r="C16" s="186">
        <v>4188000</v>
      </c>
      <c r="D16" s="187">
        <f t="shared" si="0"/>
        <v>5.9008608042732377E-2</v>
      </c>
      <c r="E16" s="186">
        <v>0</v>
      </c>
      <c r="F16" s="187">
        <f t="shared" si="1"/>
        <v>0</v>
      </c>
      <c r="G16" s="186">
        <v>0</v>
      </c>
      <c r="H16" s="187">
        <f t="shared" si="2"/>
        <v>0</v>
      </c>
      <c r="I16" s="186">
        <f t="shared" si="3"/>
        <v>0</v>
      </c>
      <c r="J16" s="186">
        <v>0</v>
      </c>
      <c r="K16" s="187">
        <f t="shared" si="4"/>
        <v>0</v>
      </c>
      <c r="L16" s="186">
        <f t="shared" si="5"/>
        <v>0</v>
      </c>
      <c r="M16" s="188">
        <v>0</v>
      </c>
    </row>
    <row r="17" spans="1:16">
      <c r="A17" s="184" t="s">
        <v>44</v>
      </c>
      <c r="B17" s="185" t="s">
        <v>45</v>
      </c>
      <c r="C17" s="186">
        <v>0</v>
      </c>
      <c r="D17" s="187">
        <f t="shared" si="0"/>
        <v>0</v>
      </c>
      <c r="E17" s="186">
        <v>0</v>
      </c>
      <c r="F17" s="187">
        <f t="shared" si="1"/>
        <v>0</v>
      </c>
      <c r="G17" s="186">
        <v>0</v>
      </c>
      <c r="H17" s="187">
        <f t="shared" si="2"/>
        <v>0</v>
      </c>
      <c r="I17" s="186">
        <f t="shared" si="3"/>
        <v>0</v>
      </c>
      <c r="J17" s="186">
        <v>0</v>
      </c>
      <c r="K17" s="187">
        <f t="shared" si="4"/>
        <v>0</v>
      </c>
      <c r="L17" s="186">
        <f t="shared" si="5"/>
        <v>0</v>
      </c>
      <c r="M17" s="188">
        <v>0</v>
      </c>
    </row>
    <row r="18" spans="1:16">
      <c r="A18" s="184" t="s">
        <v>46</v>
      </c>
      <c r="B18" s="185" t="s">
        <v>47</v>
      </c>
      <c r="C18" s="186">
        <v>65000</v>
      </c>
      <c r="D18" s="187">
        <f t="shared" si="0"/>
        <v>9.1584515825635256E-4</v>
      </c>
      <c r="E18" s="186">
        <v>0</v>
      </c>
      <c r="F18" s="187">
        <f t="shared" si="1"/>
        <v>0</v>
      </c>
      <c r="G18" s="186">
        <v>150000</v>
      </c>
      <c r="H18" s="187">
        <f t="shared" si="2"/>
        <v>1.3465281119162353E-4</v>
      </c>
      <c r="I18" s="186">
        <f t="shared" si="3"/>
        <v>150000</v>
      </c>
      <c r="J18" s="186">
        <v>15638</v>
      </c>
      <c r="K18" s="187">
        <f t="shared" si="4"/>
        <v>1.4068711956974398E-5</v>
      </c>
      <c r="L18" s="186">
        <f t="shared" si="5"/>
        <v>134362</v>
      </c>
      <c r="M18" s="188">
        <f t="shared" si="6"/>
        <v>0.10425333333333334</v>
      </c>
    </row>
    <row r="19" spans="1:16">
      <c r="A19" s="189"/>
      <c r="B19" s="190" t="s">
        <v>66</v>
      </c>
      <c r="C19" s="191">
        <f>SUM(C12:C18)</f>
        <v>64286956</v>
      </c>
      <c r="D19" s="192">
        <f t="shared" si="0"/>
        <v>0.90579842140983347</v>
      </c>
      <c r="E19" s="191">
        <f>SUM(E12:E18)</f>
        <v>299388000</v>
      </c>
      <c r="F19" s="192">
        <f t="shared" si="1"/>
        <v>0.85689262367339458</v>
      </c>
      <c r="G19" s="191">
        <f>SUM(G12:G18)</f>
        <v>246776000</v>
      </c>
      <c r="H19" s="192">
        <f t="shared" si="2"/>
        <v>0.22152721423082725</v>
      </c>
      <c r="I19" s="191">
        <f t="shared" si="3"/>
        <v>-52612000</v>
      </c>
      <c r="J19" s="191">
        <f>SUM(J12:J18)</f>
        <v>244344542.80000001</v>
      </c>
      <c r="K19" s="192">
        <f t="shared" si="4"/>
        <v>0.21982433756949754</v>
      </c>
      <c r="L19" s="191">
        <f t="shared" si="5"/>
        <v>2431457.1999999881</v>
      </c>
      <c r="M19" s="193">
        <f t="shared" si="6"/>
        <v>0.99014710830874963</v>
      </c>
    </row>
    <row r="20" spans="1:16">
      <c r="A20" s="184" t="s">
        <v>51</v>
      </c>
      <c r="B20" s="185" t="s">
        <v>48</v>
      </c>
      <c r="C20" s="186">
        <v>0</v>
      </c>
      <c r="D20" s="187">
        <f t="shared" si="0"/>
        <v>0</v>
      </c>
      <c r="E20" s="186">
        <v>0</v>
      </c>
      <c r="F20" s="187">
        <f t="shared" si="1"/>
        <v>0</v>
      </c>
      <c r="G20" s="186">
        <v>0</v>
      </c>
      <c r="H20" s="187">
        <f t="shared" si="2"/>
        <v>0</v>
      </c>
      <c r="I20" s="186">
        <f t="shared" si="3"/>
        <v>0</v>
      </c>
      <c r="J20" s="186">
        <v>0</v>
      </c>
      <c r="K20" s="187">
        <f t="shared" si="4"/>
        <v>0</v>
      </c>
      <c r="L20" s="186">
        <f t="shared" si="5"/>
        <v>0</v>
      </c>
      <c r="M20" s="188">
        <v>0</v>
      </c>
    </row>
    <row r="21" spans="1:16">
      <c r="A21" s="184" t="s">
        <v>52</v>
      </c>
      <c r="B21" s="185" t="s">
        <v>49</v>
      </c>
      <c r="C21" s="186">
        <v>6685740</v>
      </c>
      <c r="D21" s="187">
        <f t="shared" si="0"/>
        <v>9.4201578590166563E-2</v>
      </c>
      <c r="E21" s="186">
        <v>50000000</v>
      </c>
      <c r="F21" s="187">
        <f t="shared" si="1"/>
        <v>0.14310737632660539</v>
      </c>
      <c r="G21" s="186">
        <v>0</v>
      </c>
      <c r="H21" s="187">
        <f t="shared" si="2"/>
        <v>0</v>
      </c>
      <c r="I21" s="186">
        <f t="shared" si="3"/>
        <v>-50000000</v>
      </c>
      <c r="J21" s="186">
        <v>0</v>
      </c>
      <c r="K21" s="187">
        <f t="shared" si="4"/>
        <v>0</v>
      </c>
      <c r="L21" s="186">
        <f t="shared" si="5"/>
        <v>0</v>
      </c>
      <c r="M21" s="188">
        <v>0</v>
      </c>
    </row>
    <row r="22" spans="1:16">
      <c r="A22" s="184">
        <v>232</v>
      </c>
      <c r="B22" s="194" t="s">
        <v>50</v>
      </c>
      <c r="C22" s="186">
        <v>0</v>
      </c>
      <c r="D22" s="187">
        <f t="shared" si="0"/>
        <v>0</v>
      </c>
      <c r="E22" s="186"/>
      <c r="F22" s="187">
        <f t="shared" si="1"/>
        <v>0</v>
      </c>
      <c r="G22" s="186">
        <v>867200000</v>
      </c>
      <c r="H22" s="187">
        <f t="shared" si="2"/>
        <v>0.77847278576917278</v>
      </c>
      <c r="I22" s="186">
        <f t="shared" si="3"/>
        <v>867200000</v>
      </c>
      <c r="J22" s="186">
        <v>867200000</v>
      </c>
      <c r="K22" s="187">
        <f t="shared" si="4"/>
        <v>0.78017566243050251</v>
      </c>
      <c r="L22" s="186">
        <f t="shared" si="5"/>
        <v>0</v>
      </c>
      <c r="M22" s="188">
        <f t="shared" si="6"/>
        <v>1</v>
      </c>
    </row>
    <row r="23" spans="1:16">
      <c r="A23" s="189"/>
      <c r="B23" s="190" t="s">
        <v>67</v>
      </c>
      <c r="C23" s="191">
        <f>SUM(C20:C22)</f>
        <v>6685740</v>
      </c>
      <c r="D23" s="192">
        <f t="shared" si="0"/>
        <v>9.4201578590166563E-2</v>
      </c>
      <c r="E23" s="191">
        <f>SUM(E20:E22)</f>
        <v>50000000</v>
      </c>
      <c r="F23" s="192">
        <f t="shared" si="1"/>
        <v>0.14310737632660539</v>
      </c>
      <c r="G23" s="191">
        <f>SUM(G20:G22)</f>
        <v>867200000</v>
      </c>
      <c r="H23" s="192">
        <f t="shared" si="2"/>
        <v>0.77847278576917278</v>
      </c>
      <c r="I23" s="186">
        <f t="shared" si="3"/>
        <v>817200000</v>
      </c>
      <c r="J23" s="191">
        <f>SUM(J20:J22)</f>
        <v>867200000</v>
      </c>
      <c r="K23" s="192">
        <f t="shared" si="4"/>
        <v>0.78017566243050251</v>
      </c>
      <c r="L23" s="191">
        <f t="shared" si="5"/>
        <v>0</v>
      </c>
      <c r="M23" s="193">
        <f t="shared" si="6"/>
        <v>1</v>
      </c>
    </row>
    <row r="24" spans="1:16">
      <c r="A24" s="184" t="s">
        <v>51</v>
      </c>
      <c r="B24" s="185" t="s">
        <v>48</v>
      </c>
      <c r="C24" s="186">
        <v>0</v>
      </c>
      <c r="D24" s="187">
        <f t="shared" si="0"/>
        <v>0</v>
      </c>
      <c r="E24" s="186">
        <v>0</v>
      </c>
      <c r="F24" s="187">
        <f t="shared" si="1"/>
        <v>0</v>
      </c>
      <c r="G24" s="186">
        <v>0</v>
      </c>
      <c r="H24" s="187">
        <f t="shared" si="2"/>
        <v>0</v>
      </c>
      <c r="I24" s="186">
        <f t="shared" si="3"/>
        <v>0</v>
      </c>
      <c r="J24" s="186">
        <v>0</v>
      </c>
      <c r="K24" s="187">
        <f t="shared" si="4"/>
        <v>0</v>
      </c>
      <c r="L24" s="186">
        <f t="shared" si="5"/>
        <v>0</v>
      </c>
      <c r="M24" s="188">
        <v>0</v>
      </c>
    </row>
    <row r="25" spans="1:16">
      <c r="A25" s="184" t="s">
        <v>52</v>
      </c>
      <c r="B25" s="185" t="s">
        <v>49</v>
      </c>
      <c r="C25" s="186">
        <v>0</v>
      </c>
      <c r="D25" s="187">
        <f t="shared" si="0"/>
        <v>0</v>
      </c>
      <c r="E25" s="186">
        <v>0</v>
      </c>
      <c r="F25" s="187">
        <f t="shared" si="1"/>
        <v>0</v>
      </c>
      <c r="G25" s="186">
        <v>0</v>
      </c>
      <c r="H25" s="187">
        <f t="shared" si="2"/>
        <v>0</v>
      </c>
      <c r="I25" s="186">
        <f t="shared" si="3"/>
        <v>0</v>
      </c>
      <c r="J25" s="186">
        <v>0</v>
      </c>
      <c r="K25" s="187">
        <f t="shared" si="4"/>
        <v>0</v>
      </c>
      <c r="L25" s="186">
        <f t="shared" si="5"/>
        <v>0</v>
      </c>
      <c r="M25" s="188">
        <v>0</v>
      </c>
    </row>
    <row r="26" spans="1:16">
      <c r="A26" s="189"/>
      <c r="B26" s="190" t="s">
        <v>68</v>
      </c>
      <c r="C26" s="191">
        <v>0</v>
      </c>
      <c r="D26" s="187">
        <f t="shared" si="0"/>
        <v>0</v>
      </c>
      <c r="E26" s="191">
        <v>0</v>
      </c>
      <c r="F26" s="187">
        <f t="shared" si="1"/>
        <v>0</v>
      </c>
      <c r="G26" s="191">
        <v>0</v>
      </c>
      <c r="H26" s="187">
        <f t="shared" si="2"/>
        <v>0</v>
      </c>
      <c r="I26" s="186">
        <f t="shared" si="3"/>
        <v>0</v>
      </c>
      <c r="J26" s="191">
        <v>0</v>
      </c>
      <c r="K26" s="187">
        <f t="shared" si="4"/>
        <v>0</v>
      </c>
      <c r="L26" s="191">
        <f t="shared" si="5"/>
        <v>0</v>
      </c>
      <c r="M26" s="188">
        <v>0</v>
      </c>
    </row>
    <row r="27" spans="1:16">
      <c r="A27" s="195"/>
      <c r="B27" s="196" t="s">
        <v>69</v>
      </c>
      <c r="C27" s="197">
        <f>C23+C26</f>
        <v>6685740</v>
      </c>
      <c r="D27" s="198">
        <f t="shared" si="0"/>
        <v>9.4201578590166563E-2</v>
      </c>
      <c r="E27" s="197">
        <v>50000000</v>
      </c>
      <c r="F27" s="198">
        <f t="shared" si="1"/>
        <v>0.14310737632660539</v>
      </c>
      <c r="G27" s="197">
        <v>867200000</v>
      </c>
      <c r="H27" s="198">
        <f t="shared" si="2"/>
        <v>0.77847278576917278</v>
      </c>
      <c r="I27" s="197">
        <f t="shared" si="3"/>
        <v>817200000</v>
      </c>
      <c r="J27" s="197">
        <v>867200000</v>
      </c>
      <c r="K27" s="198">
        <f t="shared" si="4"/>
        <v>0.78017566243050251</v>
      </c>
      <c r="L27" s="197">
        <f t="shared" si="5"/>
        <v>0</v>
      </c>
      <c r="M27" s="199">
        <f t="shared" si="6"/>
        <v>1</v>
      </c>
      <c r="P27" t="s">
        <v>381</v>
      </c>
    </row>
    <row r="28" spans="1:16">
      <c r="A28" s="195"/>
      <c r="B28" s="196" t="s">
        <v>70</v>
      </c>
      <c r="C28" s="197">
        <f>C19+C27</f>
        <v>70972696</v>
      </c>
      <c r="D28" s="198">
        <f t="shared" si="0"/>
        <v>1</v>
      </c>
      <c r="E28" s="197">
        <f>E19+E27</f>
        <v>349388000</v>
      </c>
      <c r="F28" s="198">
        <f t="shared" si="1"/>
        <v>1</v>
      </c>
      <c r="G28" s="197">
        <f>G19+G27</f>
        <v>1113976000</v>
      </c>
      <c r="H28" s="198">
        <f t="shared" si="2"/>
        <v>1</v>
      </c>
      <c r="I28" s="197">
        <f t="shared" si="3"/>
        <v>764588000</v>
      </c>
      <c r="J28" s="197">
        <f>J19+J27</f>
        <v>1111544542.8</v>
      </c>
      <c r="K28" s="198">
        <f t="shared" si="4"/>
        <v>1</v>
      </c>
      <c r="L28" s="197">
        <f t="shared" si="5"/>
        <v>2431457.2000000477</v>
      </c>
      <c r="M28" s="199">
        <f t="shared" si="6"/>
        <v>0.99781731635151916</v>
      </c>
    </row>
    <row r="29" spans="1:16">
      <c r="A29" s="189"/>
      <c r="B29" s="190" t="s">
        <v>71</v>
      </c>
      <c r="C29" s="200"/>
      <c r="D29" s="191"/>
      <c r="E29" s="191"/>
      <c r="F29" s="191"/>
      <c r="G29" s="191"/>
      <c r="H29" s="191"/>
      <c r="I29" s="186">
        <f t="shared" si="3"/>
        <v>0</v>
      </c>
      <c r="J29" s="200">
        <v>0</v>
      </c>
      <c r="K29" s="191"/>
      <c r="L29" s="191">
        <f t="shared" si="5"/>
        <v>0</v>
      </c>
      <c r="M29" s="193"/>
    </row>
    <row r="30" spans="1:16">
      <c r="A30" s="189"/>
      <c r="B30" s="190" t="s">
        <v>72</v>
      </c>
      <c r="C30" s="197"/>
      <c r="D30" s="191"/>
      <c r="E30" s="191"/>
      <c r="F30" s="191"/>
      <c r="G30" s="191"/>
      <c r="H30" s="191"/>
      <c r="I30" s="186">
        <f t="shared" si="3"/>
        <v>0</v>
      </c>
      <c r="J30" s="200">
        <v>0</v>
      </c>
      <c r="K30" s="191"/>
      <c r="L30" s="191">
        <f t="shared" si="5"/>
        <v>0</v>
      </c>
      <c r="M30" s="193"/>
    </row>
    <row r="31" spans="1:16">
      <c r="A31" s="195"/>
      <c r="B31" s="196" t="s">
        <v>73</v>
      </c>
      <c r="C31" s="197">
        <f>C28+C29+C30</f>
        <v>70972696</v>
      </c>
      <c r="D31" s="198">
        <f t="shared" ref="D31" si="7">C31/C$28</f>
        <v>1</v>
      </c>
      <c r="E31" s="197">
        <f>E28+E29+E30</f>
        <v>349388000</v>
      </c>
      <c r="F31" s="198">
        <v>1</v>
      </c>
      <c r="G31" s="197">
        <f>G28+G29+G30</f>
        <v>1113976000</v>
      </c>
      <c r="H31" s="198">
        <v>1</v>
      </c>
      <c r="I31" s="197">
        <f t="shared" si="3"/>
        <v>764588000</v>
      </c>
      <c r="J31" s="197">
        <f>J28+J29+J30</f>
        <v>1111544542.8</v>
      </c>
      <c r="K31" s="198">
        <v>1</v>
      </c>
      <c r="L31" s="197">
        <f t="shared" si="5"/>
        <v>2431457.2000000477</v>
      </c>
      <c r="M31" s="199">
        <f>J31/G31</f>
        <v>0.99781731635151916</v>
      </c>
    </row>
    <row r="32" spans="1:16">
      <c r="A32" s="201" t="s">
        <v>74</v>
      </c>
      <c r="B32" s="201"/>
      <c r="C32" s="202"/>
      <c r="D32" s="203"/>
      <c r="E32" s="202"/>
      <c r="F32" s="203"/>
      <c r="G32" s="202"/>
      <c r="H32" s="203"/>
      <c r="I32" s="204"/>
      <c r="J32" s="202"/>
      <c r="K32" s="203"/>
      <c r="L32" s="202"/>
      <c r="M32" s="205"/>
    </row>
    <row r="33" spans="1:14">
      <c r="A33" s="206" t="s">
        <v>33</v>
      </c>
      <c r="B33" s="207" t="s">
        <v>23</v>
      </c>
      <c r="C33" s="202"/>
      <c r="D33" s="203"/>
      <c r="E33" s="202"/>
      <c r="F33" s="203"/>
      <c r="G33" s="202"/>
      <c r="H33" s="203"/>
      <c r="I33" s="204"/>
      <c r="J33" s="202"/>
      <c r="K33" s="203"/>
      <c r="L33" s="202"/>
      <c r="M33" s="205"/>
    </row>
    <row r="34" spans="1:14">
      <c r="A34" s="184"/>
      <c r="B34" s="208" t="s">
        <v>75</v>
      </c>
      <c r="C34" s="197">
        <f>SUM(C35:C39)</f>
        <v>64286956</v>
      </c>
      <c r="D34" s="198">
        <v>0.90579842140983347</v>
      </c>
      <c r="E34" s="197">
        <f>SUM(E35:E39)</f>
        <v>299388000</v>
      </c>
      <c r="F34" s="198">
        <f>E34/E$47</f>
        <v>0.85689262367339458</v>
      </c>
      <c r="G34" s="197">
        <f>SUM(G35:G39)</f>
        <v>246776000</v>
      </c>
      <c r="H34" s="198">
        <f>G34/G$47</f>
        <v>0.22152721423082725</v>
      </c>
      <c r="I34" s="197">
        <f t="shared" si="3"/>
        <v>-52612000</v>
      </c>
      <c r="J34" s="197">
        <f>SUM(J35:J39)</f>
        <v>244344542.80000001</v>
      </c>
      <c r="K34" s="198">
        <f>J34/J$47</f>
        <v>0.21982433756949754</v>
      </c>
      <c r="L34" s="197">
        <f>G34-J34</f>
        <v>2431457.1999999881</v>
      </c>
      <c r="M34" s="199">
        <f t="shared" ref="M34:M47" si="8">J34/G34</f>
        <v>0.99014710830874963</v>
      </c>
    </row>
    <row r="35" spans="1:14">
      <c r="A35" s="184" t="s">
        <v>76</v>
      </c>
      <c r="B35" s="194" t="s">
        <v>77</v>
      </c>
      <c r="C35" s="209"/>
      <c r="D35" s="210"/>
      <c r="E35" s="211"/>
      <c r="F35" s="210"/>
      <c r="G35" s="211"/>
      <c r="H35" s="210"/>
      <c r="I35" s="211"/>
      <c r="J35" s="212"/>
      <c r="K35" s="210"/>
      <c r="L35" s="211"/>
      <c r="M35" s="213"/>
    </row>
    <row r="36" spans="1:14">
      <c r="A36" s="228" t="s">
        <v>78</v>
      </c>
      <c r="B36" s="224" t="s">
        <v>82</v>
      </c>
      <c r="C36" s="225">
        <v>0</v>
      </c>
      <c r="D36" s="226">
        <v>0</v>
      </c>
      <c r="E36" s="227">
        <v>15250000</v>
      </c>
      <c r="F36" s="210">
        <f>E36/E$47</f>
        <v>4.3647749779614643E-2</v>
      </c>
      <c r="G36" s="211">
        <v>8250107</v>
      </c>
      <c r="H36" s="210">
        <f>G36/G$47</f>
        <v>7.4060006678779433E-3</v>
      </c>
      <c r="I36" s="211">
        <f t="shared" si="3"/>
        <v>-6999893</v>
      </c>
      <c r="J36" s="211">
        <v>7902929</v>
      </c>
      <c r="K36" s="210">
        <f>J36/J$47</f>
        <v>7.1098626242115182E-3</v>
      </c>
      <c r="L36" s="211">
        <f>G36-J36</f>
        <v>347178</v>
      </c>
      <c r="M36" s="213">
        <f t="shared" si="8"/>
        <v>0.95791836396788554</v>
      </c>
    </row>
    <row r="37" spans="1:14">
      <c r="A37" s="228" t="s">
        <v>79</v>
      </c>
      <c r="B37" s="194" t="s">
        <v>80</v>
      </c>
      <c r="C37" s="225">
        <v>64286956</v>
      </c>
      <c r="D37" s="210">
        <v>0</v>
      </c>
      <c r="E37" s="211">
        <v>174138000</v>
      </c>
      <c r="F37" s="210">
        <f>E37/E$47</f>
        <v>0.49840864597524814</v>
      </c>
      <c r="G37" s="211">
        <v>126227362</v>
      </c>
      <c r="H37" s="210">
        <f>G37/G$47</f>
        <v>0.11331246095068476</v>
      </c>
      <c r="I37" s="211">
        <f t="shared" si="3"/>
        <v>-47910638</v>
      </c>
      <c r="J37" s="211">
        <v>124143082.8</v>
      </c>
      <c r="K37" s="210">
        <f>J37/J$47</f>
        <v>0.11168520740273838</v>
      </c>
      <c r="L37" s="211">
        <f t="shared" ref="L37:L46" si="9">G37-J37</f>
        <v>2084279.200000003</v>
      </c>
      <c r="M37" s="213">
        <f t="shared" si="8"/>
        <v>0.98348789702188344</v>
      </c>
    </row>
    <row r="38" spans="1:14">
      <c r="A38" s="228" t="s">
        <v>384</v>
      </c>
      <c r="B38" s="194" t="s">
        <v>81</v>
      </c>
      <c r="C38" s="209">
        <v>0</v>
      </c>
      <c r="D38" s="210">
        <v>0</v>
      </c>
      <c r="E38" s="211">
        <v>110000000</v>
      </c>
      <c r="F38" s="210">
        <f>E38/E$47</f>
        <v>0.31483622791853183</v>
      </c>
      <c r="G38" s="211">
        <v>112298531</v>
      </c>
      <c r="H38" s="210">
        <f>G38/G$47</f>
        <v>0.10080875261226453</v>
      </c>
      <c r="I38" s="211">
        <f t="shared" si="3"/>
        <v>2298531</v>
      </c>
      <c r="J38" s="211">
        <v>112298531</v>
      </c>
      <c r="K38" s="210">
        <f>J38/J$47</f>
        <v>0.10102926754254765</v>
      </c>
      <c r="L38" s="211">
        <f t="shared" si="9"/>
        <v>0</v>
      </c>
      <c r="M38" s="213">
        <f t="shared" si="8"/>
        <v>1</v>
      </c>
    </row>
    <row r="39" spans="1:14">
      <c r="A39" s="184"/>
      <c r="B39" s="194"/>
      <c r="C39" s="209"/>
      <c r="D39" s="210"/>
      <c r="E39" s="211"/>
      <c r="F39" s="210"/>
      <c r="G39" s="211"/>
      <c r="H39" s="210"/>
      <c r="I39" s="211"/>
      <c r="J39" s="211"/>
      <c r="K39" s="210"/>
      <c r="L39" s="211"/>
      <c r="M39" s="213"/>
    </row>
    <row r="40" spans="1:14">
      <c r="A40" s="184"/>
      <c r="B40" s="208" t="s">
        <v>83</v>
      </c>
      <c r="C40" s="197">
        <f>C45+C46</f>
        <v>6685740</v>
      </c>
      <c r="D40" s="198">
        <v>9.4201578590166563E-2</v>
      </c>
      <c r="E40" s="197">
        <v>50000000</v>
      </c>
      <c r="F40" s="198">
        <f>E40/E$47</f>
        <v>0.14310737632660539</v>
      </c>
      <c r="G40" s="197">
        <v>867200000</v>
      </c>
      <c r="H40" s="198">
        <f>G40/G$47</f>
        <v>0.77847278576917278</v>
      </c>
      <c r="I40" s="197">
        <f t="shared" si="3"/>
        <v>817200000</v>
      </c>
      <c r="J40" s="197">
        <v>867200000</v>
      </c>
      <c r="K40" s="198">
        <f>J40/J$47</f>
        <v>0.78017566243050251</v>
      </c>
      <c r="L40" s="197">
        <f t="shared" si="9"/>
        <v>0</v>
      </c>
      <c r="M40" s="199">
        <f t="shared" si="8"/>
        <v>1</v>
      </c>
    </row>
    <row r="41" spans="1:14">
      <c r="A41" s="184" t="s">
        <v>76</v>
      </c>
      <c r="B41" s="194" t="s">
        <v>77</v>
      </c>
      <c r="C41" s="209"/>
      <c r="D41" s="210"/>
      <c r="E41" s="211"/>
      <c r="F41" s="210"/>
      <c r="G41" s="211"/>
      <c r="H41" s="210"/>
      <c r="I41" s="211"/>
      <c r="J41" s="212"/>
      <c r="K41" s="210"/>
      <c r="L41" s="211"/>
      <c r="M41" s="213"/>
    </row>
    <row r="42" spans="1:14" ht="18">
      <c r="A42" s="184" t="s">
        <v>84</v>
      </c>
      <c r="B42" s="194" t="s">
        <v>85</v>
      </c>
      <c r="C42" s="209">
        <v>6685740</v>
      </c>
      <c r="D42" s="210">
        <v>9.4201578590166563E-2</v>
      </c>
      <c r="E42" s="211">
        <v>0</v>
      </c>
      <c r="F42" s="210">
        <f>E42/E$47</f>
        <v>0</v>
      </c>
      <c r="G42" s="211">
        <v>0</v>
      </c>
      <c r="H42" s="210">
        <f>G42/G$47</f>
        <v>0</v>
      </c>
      <c r="I42" s="211">
        <f t="shared" si="3"/>
        <v>0</v>
      </c>
      <c r="J42" s="211">
        <v>0</v>
      </c>
      <c r="K42" s="210">
        <f>J42/J$47</f>
        <v>0</v>
      </c>
      <c r="L42" s="211">
        <f t="shared" si="9"/>
        <v>0</v>
      </c>
      <c r="M42" s="213">
        <v>0</v>
      </c>
    </row>
    <row r="43" spans="1:14">
      <c r="A43" s="184" t="s">
        <v>86</v>
      </c>
      <c r="B43" s="194" t="s">
        <v>87</v>
      </c>
      <c r="C43" s="209">
        <v>0</v>
      </c>
      <c r="D43" s="210">
        <v>0</v>
      </c>
      <c r="E43" s="211"/>
      <c r="F43" s="210">
        <f>E43/E$47</f>
        <v>0</v>
      </c>
      <c r="G43" s="211">
        <v>867200000</v>
      </c>
      <c r="H43" s="210">
        <f>G43/G$47</f>
        <v>0.77847278576917278</v>
      </c>
      <c r="I43" s="211">
        <f t="shared" si="3"/>
        <v>867200000</v>
      </c>
      <c r="J43" s="211">
        <v>867200000</v>
      </c>
      <c r="K43" s="210">
        <f>J43/J$47</f>
        <v>0.78017566243050251</v>
      </c>
      <c r="L43" s="211">
        <f t="shared" si="9"/>
        <v>0</v>
      </c>
      <c r="M43" s="213">
        <f t="shared" si="8"/>
        <v>1</v>
      </c>
    </row>
    <row r="44" spans="1:14">
      <c r="A44" s="184" t="s">
        <v>88</v>
      </c>
      <c r="B44" s="194" t="s">
        <v>89</v>
      </c>
      <c r="C44" s="209">
        <v>0</v>
      </c>
      <c r="D44" s="210">
        <v>0</v>
      </c>
      <c r="E44" s="211">
        <v>50000000</v>
      </c>
      <c r="F44" s="210">
        <f>E44/E$47</f>
        <v>0.14310737632660539</v>
      </c>
      <c r="G44" s="211">
        <v>0</v>
      </c>
      <c r="H44" s="210">
        <f>G44/G$47</f>
        <v>0</v>
      </c>
      <c r="I44" s="211">
        <f t="shared" si="3"/>
        <v>-50000000</v>
      </c>
      <c r="J44" s="211">
        <v>0</v>
      </c>
      <c r="K44" s="210">
        <f>J44/J$47</f>
        <v>0</v>
      </c>
      <c r="L44" s="211">
        <f t="shared" si="9"/>
        <v>0</v>
      </c>
      <c r="M44" s="213">
        <v>0</v>
      </c>
    </row>
    <row r="45" spans="1:14" ht="26.25" customHeight="1">
      <c r="A45" s="184"/>
      <c r="B45" s="214" t="s">
        <v>67</v>
      </c>
      <c r="C45" s="215">
        <f>SUM(C42:C44)</f>
        <v>6685740</v>
      </c>
      <c r="D45" s="216">
        <v>9.4201578590166563E-2</v>
      </c>
      <c r="E45" s="215">
        <f>SUM(E42:E44)</f>
        <v>50000000</v>
      </c>
      <c r="F45" s="216">
        <f>E45/E$47</f>
        <v>0.14310737632660539</v>
      </c>
      <c r="G45" s="215">
        <f>SUM(G42:G44)</f>
        <v>867200000</v>
      </c>
      <c r="H45" s="216">
        <f>G45/G$47</f>
        <v>0.77847278576917278</v>
      </c>
      <c r="I45" s="215">
        <f>E45-G45</f>
        <v>-817200000</v>
      </c>
      <c r="J45" s="215">
        <f>SUM(J42:J44)</f>
        <v>867200000</v>
      </c>
      <c r="K45" s="216">
        <f>J45/J$47</f>
        <v>0.78017566243050251</v>
      </c>
      <c r="L45" s="215">
        <f>G45-J45</f>
        <v>0</v>
      </c>
      <c r="M45" s="217">
        <f t="shared" si="8"/>
        <v>1</v>
      </c>
      <c r="N45" t="s">
        <v>381</v>
      </c>
    </row>
    <row r="46" spans="1:14" ht="22.5" customHeight="1">
      <c r="A46" s="184"/>
      <c r="B46" s="214" t="s">
        <v>68</v>
      </c>
      <c r="C46" s="218">
        <v>0</v>
      </c>
      <c r="D46" s="216">
        <v>0</v>
      </c>
      <c r="E46" s="215">
        <v>0</v>
      </c>
      <c r="F46" s="216">
        <f>E46/E$47</f>
        <v>0</v>
      </c>
      <c r="G46" s="215">
        <v>0</v>
      </c>
      <c r="H46" s="216">
        <f>G46/G$47</f>
        <v>0</v>
      </c>
      <c r="I46" s="215">
        <f t="shared" si="3"/>
        <v>0</v>
      </c>
      <c r="J46" s="218">
        <v>0</v>
      </c>
      <c r="K46" s="216">
        <f>J46/J$47</f>
        <v>0</v>
      </c>
      <c r="L46" s="215">
        <f t="shared" si="9"/>
        <v>0</v>
      </c>
      <c r="M46" s="217">
        <v>0</v>
      </c>
    </row>
    <row r="47" spans="1:14" ht="15.75" thickBot="1">
      <c r="A47" s="219"/>
      <c r="B47" s="220" t="s">
        <v>73</v>
      </c>
      <c r="C47" s="221">
        <f>C34+C40</f>
        <v>70972696</v>
      </c>
      <c r="D47" s="222">
        <v>1</v>
      </c>
      <c r="E47" s="221">
        <f>E34+E40</f>
        <v>349388000</v>
      </c>
      <c r="F47" s="222">
        <f>E47/E$47</f>
        <v>1</v>
      </c>
      <c r="G47" s="221">
        <f>G34+G40</f>
        <v>1113976000</v>
      </c>
      <c r="H47" s="222">
        <f>G47/G$47</f>
        <v>1</v>
      </c>
      <c r="I47" s="221">
        <f>E47-G47</f>
        <v>-764588000</v>
      </c>
      <c r="J47" s="221">
        <f>J34+J40</f>
        <v>1111544542.8</v>
      </c>
      <c r="K47" s="222">
        <f>J47/J$47</f>
        <v>1</v>
      </c>
      <c r="L47" s="221">
        <f>G47-J47</f>
        <v>2431457.2000000477</v>
      </c>
      <c r="M47" s="223">
        <f t="shared" si="8"/>
        <v>0.99781731635151916</v>
      </c>
    </row>
    <row r="48" spans="1:14" ht="15.75" thickTop="1">
      <c r="A48" s="114"/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</row>
    <row r="49" spans="1:13">
      <c r="A49" s="114"/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</row>
  </sheetData>
  <mergeCells count="16">
    <mergeCell ref="A10:B10"/>
    <mergeCell ref="A32:B32"/>
    <mergeCell ref="E5:F5"/>
    <mergeCell ref="G5:M5"/>
    <mergeCell ref="A6:B9"/>
    <mergeCell ref="C6:M6"/>
    <mergeCell ref="E7:F7"/>
    <mergeCell ref="G7:H7"/>
    <mergeCell ref="J7:K7"/>
    <mergeCell ref="L7:L8"/>
    <mergeCell ref="M7:M8"/>
    <mergeCell ref="A1:M1"/>
    <mergeCell ref="A3:A4"/>
    <mergeCell ref="B3:D4"/>
    <mergeCell ref="E3:F4"/>
    <mergeCell ref="G3:M4"/>
  </mergeCells>
  <pageMargins left="0.5" right="0.5" top="0.5" bottom="0.51" header="0.3" footer="0.3"/>
  <pageSetup scale="64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77"/>
  <sheetViews>
    <sheetView zoomScaleNormal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C35" sqref="C35:M35"/>
    </sheetView>
  </sheetViews>
  <sheetFormatPr defaultRowHeight="15"/>
  <cols>
    <col min="1" max="1" width="15.140625" style="114" customWidth="1"/>
    <col min="2" max="2" width="51" style="114" customWidth="1"/>
    <col min="3" max="3" width="14.140625" style="114" customWidth="1"/>
    <col min="4" max="4" width="12.42578125" style="114" customWidth="1"/>
    <col min="5" max="5" width="14.42578125" style="114" customWidth="1"/>
    <col min="6" max="6" width="14.28515625" style="114" customWidth="1"/>
    <col min="7" max="7" width="13" style="114" customWidth="1"/>
    <col min="8" max="8" width="12.85546875" style="114" customWidth="1"/>
    <col min="9" max="9" width="13.140625" style="114" customWidth="1"/>
    <col min="10" max="10" width="18" style="114" customWidth="1"/>
    <col min="11" max="11" width="13.28515625" style="114" customWidth="1"/>
    <col min="12" max="12" width="11.85546875" style="114" customWidth="1"/>
    <col min="13" max="13" width="9.140625" style="114"/>
    <col min="15" max="15" width="14.28515625" customWidth="1"/>
  </cols>
  <sheetData>
    <row r="1" spans="1:15">
      <c r="A1" s="300" t="s">
        <v>57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</row>
    <row r="2" spans="1:15" ht="15.75" thickBot="1">
      <c r="A2" s="305" t="s">
        <v>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 t="s">
        <v>1</v>
      </c>
    </row>
    <row r="3" spans="1:15" ht="15.75" thickTop="1">
      <c r="A3" s="128" t="s">
        <v>58</v>
      </c>
      <c r="B3" s="129" t="s">
        <v>2</v>
      </c>
      <c r="C3" s="129"/>
      <c r="D3" s="129"/>
      <c r="E3" s="130" t="s">
        <v>3</v>
      </c>
      <c r="F3" s="130"/>
      <c r="G3" s="131">
        <v>2025</v>
      </c>
      <c r="H3" s="131"/>
      <c r="I3" s="131"/>
      <c r="J3" s="131"/>
      <c r="K3" s="131"/>
      <c r="L3" s="131"/>
      <c r="M3" s="132"/>
    </row>
    <row r="4" spans="1:15">
      <c r="A4" s="133"/>
      <c r="B4" s="134"/>
      <c r="C4" s="134"/>
      <c r="D4" s="134"/>
      <c r="E4" s="135"/>
      <c r="F4" s="135"/>
      <c r="G4" s="136"/>
      <c r="H4" s="136"/>
      <c r="I4" s="136"/>
      <c r="J4" s="136"/>
      <c r="K4" s="136"/>
      <c r="L4" s="136"/>
      <c r="M4" s="137"/>
    </row>
    <row r="5" spans="1:15">
      <c r="A5" s="138" t="s">
        <v>59</v>
      </c>
      <c r="B5" s="139" t="s">
        <v>90</v>
      </c>
      <c r="C5" s="139"/>
      <c r="D5" s="139"/>
      <c r="E5" s="135" t="s">
        <v>60</v>
      </c>
      <c r="F5" s="135"/>
      <c r="G5" s="140" t="s">
        <v>28</v>
      </c>
      <c r="H5" s="134"/>
      <c r="I5" s="134"/>
      <c r="J5" s="134"/>
      <c r="K5" s="134"/>
      <c r="L5" s="134"/>
      <c r="M5" s="141"/>
    </row>
    <row r="6" spans="1:15">
      <c r="A6" s="142" t="s">
        <v>4</v>
      </c>
      <c r="B6" s="134"/>
      <c r="C6" s="146" t="s">
        <v>61</v>
      </c>
      <c r="D6" s="146"/>
      <c r="E6" s="146"/>
      <c r="F6" s="146"/>
      <c r="G6" s="146"/>
      <c r="H6" s="146"/>
      <c r="I6" s="146"/>
      <c r="J6" s="146"/>
      <c r="K6" s="146"/>
      <c r="L6" s="146"/>
      <c r="M6" s="147"/>
    </row>
    <row r="7" spans="1:15" ht="22.5">
      <c r="A7" s="142"/>
      <c r="B7" s="134"/>
      <c r="C7" s="143" t="s">
        <v>62</v>
      </c>
      <c r="D7" s="144">
        <v>2024</v>
      </c>
      <c r="E7" s="134" t="s">
        <v>5</v>
      </c>
      <c r="F7" s="134"/>
      <c r="G7" s="134" t="s">
        <v>5</v>
      </c>
      <c r="H7" s="134"/>
      <c r="I7" s="145" t="s">
        <v>5</v>
      </c>
      <c r="J7" s="134" t="s">
        <v>5</v>
      </c>
      <c r="K7" s="134"/>
      <c r="L7" s="146" t="s">
        <v>63</v>
      </c>
      <c r="M7" s="147" t="s">
        <v>6</v>
      </c>
    </row>
    <row r="8" spans="1:15" ht="45">
      <c r="A8" s="142"/>
      <c r="B8" s="134"/>
      <c r="C8" s="145" t="s">
        <v>64</v>
      </c>
      <c r="D8" s="145" t="s">
        <v>7</v>
      </c>
      <c r="E8" s="145" t="s">
        <v>8</v>
      </c>
      <c r="F8" s="145" t="s">
        <v>7</v>
      </c>
      <c r="G8" s="145" t="s">
        <v>9</v>
      </c>
      <c r="H8" s="145" t="s">
        <v>7</v>
      </c>
      <c r="I8" s="145" t="s">
        <v>65</v>
      </c>
      <c r="J8" s="145" t="s">
        <v>10</v>
      </c>
      <c r="K8" s="145" t="s">
        <v>7</v>
      </c>
      <c r="L8" s="146"/>
      <c r="M8" s="147"/>
    </row>
    <row r="9" spans="1:15" ht="15.75" thickBot="1">
      <c r="A9" s="148"/>
      <c r="B9" s="149"/>
      <c r="C9" s="150" t="s">
        <v>11</v>
      </c>
      <c r="D9" s="150" t="s">
        <v>12</v>
      </c>
      <c r="E9" s="150" t="s">
        <v>13</v>
      </c>
      <c r="F9" s="150" t="s">
        <v>14</v>
      </c>
      <c r="G9" s="150" t="s">
        <v>15</v>
      </c>
      <c r="H9" s="150" t="s">
        <v>16</v>
      </c>
      <c r="I9" s="150" t="s">
        <v>17</v>
      </c>
      <c r="J9" s="150" t="s">
        <v>18</v>
      </c>
      <c r="K9" s="150" t="s">
        <v>19</v>
      </c>
      <c r="L9" s="150" t="s">
        <v>20</v>
      </c>
      <c r="M9" s="151" t="s">
        <v>21</v>
      </c>
    </row>
    <row r="10" spans="1:15" ht="15.75" thickTop="1">
      <c r="A10" s="229" t="s">
        <v>32</v>
      </c>
      <c r="B10" s="230"/>
      <c r="C10" s="231"/>
      <c r="D10" s="231"/>
      <c r="E10" s="231"/>
      <c r="F10" s="231"/>
      <c r="G10" s="231"/>
      <c r="H10" s="231"/>
      <c r="I10" s="231"/>
      <c r="J10" s="231"/>
      <c r="K10" s="231"/>
      <c r="L10" s="231"/>
      <c r="M10" s="232"/>
    </row>
    <row r="11" spans="1:15">
      <c r="A11" s="233" t="s">
        <v>22</v>
      </c>
      <c r="B11" s="234" t="s">
        <v>23</v>
      </c>
      <c r="C11" s="235"/>
      <c r="D11" s="235"/>
      <c r="E11" s="235"/>
      <c r="F11" s="235"/>
      <c r="G11" s="235"/>
      <c r="H11" s="235"/>
      <c r="I11" s="235"/>
      <c r="J11" s="235"/>
      <c r="K11" s="235"/>
      <c r="L11" s="235"/>
      <c r="M11" s="118"/>
    </row>
    <row r="12" spans="1:15">
      <c r="A12" s="17" t="s">
        <v>34</v>
      </c>
      <c r="B12" s="18" t="s">
        <v>35</v>
      </c>
      <c r="C12" s="19">
        <v>144113212</v>
      </c>
      <c r="D12" s="20">
        <v>0.36982241047809877</v>
      </c>
      <c r="E12" s="19">
        <v>221862000</v>
      </c>
      <c r="F12" s="20">
        <f>E12/E$28</f>
        <v>0.2152787750587048</v>
      </c>
      <c r="G12" s="19">
        <v>192345411</v>
      </c>
      <c r="H12" s="20">
        <v>0.21493797100866255</v>
      </c>
      <c r="I12" s="19">
        <v>-5233589</v>
      </c>
      <c r="J12" s="21">
        <v>188820582</v>
      </c>
      <c r="K12" s="20">
        <v>0.23295407237543525</v>
      </c>
      <c r="L12" s="19">
        <v>3524829</v>
      </c>
      <c r="M12" s="115">
        <v>0.9816744835154918</v>
      </c>
      <c r="O12" s="8"/>
    </row>
    <row r="13" spans="1:15">
      <c r="A13" s="17" t="s">
        <v>36</v>
      </c>
      <c r="B13" s="18" t="s">
        <v>37</v>
      </c>
      <c r="C13" s="19">
        <v>23627752</v>
      </c>
      <c r="D13" s="20">
        <v>6.0633387303994854E-2</v>
      </c>
      <c r="E13" s="19">
        <v>33803000</v>
      </c>
      <c r="F13" s="20">
        <f t="shared" ref="F13:F28" si="0">E13/E$28</f>
        <v>3.279997671214268E-2</v>
      </c>
      <c r="G13" s="19">
        <v>31375000</v>
      </c>
      <c r="H13" s="20">
        <v>3.5060253350139903E-2</v>
      </c>
      <c r="I13" s="19">
        <v>1060000</v>
      </c>
      <c r="J13" s="21">
        <v>31093495</v>
      </c>
      <c r="K13" s="20">
        <v>3.8361052634798221E-2</v>
      </c>
      <c r="L13" s="19">
        <v>281505</v>
      </c>
      <c r="M13" s="115">
        <v>0.99102772908366532</v>
      </c>
    </row>
    <row r="14" spans="1:15">
      <c r="A14" s="17" t="s">
        <v>38</v>
      </c>
      <c r="B14" s="18" t="s">
        <v>39</v>
      </c>
      <c r="C14" s="19">
        <v>53266111</v>
      </c>
      <c r="D14" s="20">
        <v>0.13669115616418273</v>
      </c>
      <c r="E14" s="19">
        <v>147206000</v>
      </c>
      <c r="F14" s="20">
        <f t="shared" si="0"/>
        <v>0.14283801354577033</v>
      </c>
      <c r="G14" s="19">
        <v>155171589</v>
      </c>
      <c r="H14" s="20">
        <v>0.17339777603454287</v>
      </c>
      <c r="I14" s="19">
        <v>34465589</v>
      </c>
      <c r="J14" s="21">
        <v>137716442.65000001</v>
      </c>
      <c r="K14" s="20">
        <v>0.1699244422332736</v>
      </c>
      <c r="L14" s="19">
        <v>17439581.349999994</v>
      </c>
      <c r="M14" s="115">
        <v>0.88761098947050165</v>
      </c>
    </row>
    <row r="15" spans="1:15">
      <c r="A15" s="17" t="s">
        <v>40</v>
      </c>
      <c r="B15" s="18" t="s">
        <v>41</v>
      </c>
      <c r="C15" s="19">
        <v>0</v>
      </c>
      <c r="D15" s="20">
        <v>0</v>
      </c>
      <c r="E15" s="19">
        <v>0</v>
      </c>
      <c r="F15" s="20">
        <f t="shared" si="0"/>
        <v>0</v>
      </c>
      <c r="G15" s="19">
        <v>0</v>
      </c>
      <c r="H15" s="20">
        <v>0</v>
      </c>
      <c r="I15" s="19">
        <v>0</v>
      </c>
      <c r="J15" s="21">
        <v>0</v>
      </c>
      <c r="K15" s="20">
        <v>0</v>
      </c>
      <c r="L15" s="19">
        <v>0</v>
      </c>
      <c r="M15" s="115">
        <v>0</v>
      </c>
    </row>
    <row r="16" spans="1:15">
      <c r="A16" s="17" t="s">
        <v>42</v>
      </c>
      <c r="B16" s="18" t="s">
        <v>43</v>
      </c>
      <c r="C16" s="19">
        <v>97775507</v>
      </c>
      <c r="D16" s="20">
        <v>0.25091088584201576</v>
      </c>
      <c r="E16" s="19">
        <v>400000000</v>
      </c>
      <c r="F16" s="20">
        <f t="shared" si="0"/>
        <v>0.38813095538434667</v>
      </c>
      <c r="G16" s="19">
        <v>390000000</v>
      </c>
      <c r="H16" s="20">
        <v>0.43580872690213746</v>
      </c>
      <c r="I16" s="19">
        <v>290000000</v>
      </c>
      <c r="J16" s="21">
        <v>382685716</v>
      </c>
      <c r="K16" s="20">
        <v>0.47283818627215229</v>
      </c>
      <c r="L16" s="19">
        <v>6741701</v>
      </c>
      <c r="M16" s="115">
        <v>0.9827135871794872</v>
      </c>
    </row>
    <row r="17" spans="1:13">
      <c r="A17" s="17" t="s">
        <v>44</v>
      </c>
      <c r="B17" s="18" t="s">
        <v>45</v>
      </c>
      <c r="C17" s="19">
        <v>309000</v>
      </c>
      <c r="D17" s="20">
        <v>7.9295383991394568E-4</v>
      </c>
      <c r="E17" s="19">
        <v>375000</v>
      </c>
      <c r="F17" s="20">
        <f t="shared" si="0"/>
        <v>3.6387277067282504E-4</v>
      </c>
      <c r="G17" s="19">
        <v>375000</v>
      </c>
      <c r="H17" s="20">
        <v>4.1904685279051682E-4</v>
      </c>
      <c r="I17" s="19">
        <v>0</v>
      </c>
      <c r="J17" s="21">
        <v>303000</v>
      </c>
      <c r="K17" s="20">
        <v>3.7382092133238356E-4</v>
      </c>
      <c r="L17" s="19">
        <v>72000</v>
      </c>
      <c r="M17" s="115">
        <v>0.80800000000000005</v>
      </c>
    </row>
    <row r="18" spans="1:13">
      <c r="A18" s="17" t="s">
        <v>46</v>
      </c>
      <c r="B18" s="18" t="s">
        <v>47</v>
      </c>
      <c r="C18" s="19">
        <v>525515.99</v>
      </c>
      <c r="D18" s="20">
        <v>1.3485758000216139E-3</v>
      </c>
      <c r="E18" s="19">
        <v>644000</v>
      </c>
      <c r="F18" s="20">
        <f t="shared" si="0"/>
        <v>6.2489083816879816E-4</v>
      </c>
      <c r="G18" s="19">
        <v>1217000</v>
      </c>
      <c r="H18" s="20">
        <v>1.3599467195894905E-3</v>
      </c>
      <c r="I18" s="19">
        <v>573000</v>
      </c>
      <c r="J18" s="21">
        <v>214588.98</v>
      </c>
      <c r="K18" s="20">
        <v>2.6474538023556578E-4</v>
      </c>
      <c r="L18" s="19">
        <v>1002411.02</v>
      </c>
      <c r="M18" s="115">
        <v>0.1763261955628595</v>
      </c>
    </row>
    <row r="19" spans="1:13">
      <c r="A19" s="22"/>
      <c r="B19" s="23" t="s">
        <v>66</v>
      </c>
      <c r="C19" s="24">
        <v>319617097.99000001</v>
      </c>
      <c r="D19" s="20">
        <v>0.82019936942822769</v>
      </c>
      <c r="E19" s="24">
        <f>SUM(E12:E18)</f>
        <v>803890000</v>
      </c>
      <c r="F19" s="20">
        <f t="shared" si="0"/>
        <v>0.7800364843098061</v>
      </c>
      <c r="G19" s="24">
        <f>SUM(G12:G18)</f>
        <v>770484000</v>
      </c>
      <c r="H19" s="20">
        <v>0.86098372086786279</v>
      </c>
      <c r="I19" s="24">
        <f>SUM(I12:I18)</f>
        <v>320865000</v>
      </c>
      <c r="J19" s="24">
        <f>SUM(J12:J18)</f>
        <v>740833824.63</v>
      </c>
      <c r="K19" s="20">
        <v>0.91471631981722723</v>
      </c>
      <c r="L19" s="24">
        <f>SUM(L12:L18)</f>
        <v>29062027.369999994</v>
      </c>
      <c r="M19" s="116">
        <v>0.96228081651273745</v>
      </c>
    </row>
    <row r="20" spans="1:13">
      <c r="A20" s="17" t="s">
        <v>51</v>
      </c>
      <c r="B20" s="18" t="s">
        <v>48</v>
      </c>
      <c r="C20" s="19">
        <v>0</v>
      </c>
      <c r="D20" s="20">
        <v>0</v>
      </c>
      <c r="E20" s="19">
        <v>120000</v>
      </c>
      <c r="F20" s="20">
        <f t="shared" si="0"/>
        <v>1.16439286615304E-4</v>
      </c>
      <c r="G20" s="19">
        <v>99000</v>
      </c>
      <c r="H20" s="20">
        <v>1.1062836913669644E-4</v>
      </c>
      <c r="I20" s="19">
        <v>-21000</v>
      </c>
      <c r="J20" s="19">
        <v>99000</v>
      </c>
      <c r="K20" s="20">
        <v>1.2213950895018474E-4</v>
      </c>
      <c r="L20" s="19">
        <v>0</v>
      </c>
      <c r="M20" s="115">
        <v>1</v>
      </c>
    </row>
    <row r="21" spans="1:13">
      <c r="A21" s="17" t="s">
        <v>52</v>
      </c>
      <c r="B21" s="18" t="s">
        <v>49</v>
      </c>
      <c r="C21" s="19">
        <v>66261336</v>
      </c>
      <c r="D21" s="20">
        <v>0.17003942012630474</v>
      </c>
      <c r="E21" s="19">
        <f>61880000</f>
        <v>61880000</v>
      </c>
      <c r="F21" s="20">
        <f t="shared" si="0"/>
        <v>6.0043858797958434E-2</v>
      </c>
      <c r="G21" s="19">
        <v>59615000</v>
      </c>
      <c r="H21" s="20">
        <v>6.6617275010951091E-2</v>
      </c>
      <c r="I21" s="19">
        <v>-2265000</v>
      </c>
      <c r="J21" s="19">
        <v>49114516</v>
      </c>
      <c r="K21" s="20">
        <v>6.0594170369353446E-2</v>
      </c>
      <c r="L21" s="19">
        <v>10500484</v>
      </c>
      <c r="M21" s="115">
        <v>0.82386171265621067</v>
      </c>
    </row>
    <row r="22" spans="1:13">
      <c r="A22" s="17">
        <v>232</v>
      </c>
      <c r="B22" s="33" t="s">
        <v>50</v>
      </c>
      <c r="C22" s="19">
        <v>0</v>
      </c>
      <c r="D22" s="20">
        <v>0</v>
      </c>
      <c r="E22" s="19"/>
      <c r="F22" s="20">
        <f t="shared" si="0"/>
        <v>0</v>
      </c>
      <c r="G22" s="19">
        <v>0</v>
      </c>
      <c r="H22" s="20">
        <v>0</v>
      </c>
      <c r="I22" s="19">
        <v>0</v>
      </c>
      <c r="J22" s="19">
        <v>0</v>
      </c>
      <c r="K22" s="20">
        <v>0</v>
      </c>
      <c r="L22" s="19"/>
      <c r="M22" s="115">
        <v>0</v>
      </c>
    </row>
    <row r="23" spans="1:13">
      <c r="A23" s="22"/>
      <c r="B23" s="23" t="s">
        <v>67</v>
      </c>
      <c r="C23" s="24">
        <v>66261336</v>
      </c>
      <c r="D23" s="20">
        <v>0.17003942012630474</v>
      </c>
      <c r="E23" s="24">
        <f>SUM(E20:E22)</f>
        <v>62000000</v>
      </c>
      <c r="F23" s="20">
        <f t="shared" si="0"/>
        <v>6.0160298084573738E-2</v>
      </c>
      <c r="G23" s="24">
        <f>SUM(G20:G22)</f>
        <v>59714000</v>
      </c>
      <c r="H23" s="20">
        <v>6.6727903380087786E-2</v>
      </c>
      <c r="I23" s="24">
        <v>-2286000</v>
      </c>
      <c r="J23" s="24">
        <f>SUM(J20:J22)</f>
        <v>49213516</v>
      </c>
      <c r="K23" s="20">
        <v>6.0716309878303627E-2</v>
      </c>
      <c r="L23" s="24">
        <v>10500484</v>
      </c>
      <c r="M23" s="116">
        <v>0.82415373279297988</v>
      </c>
    </row>
    <row r="24" spans="1:13">
      <c r="A24" s="17" t="s">
        <v>51</v>
      </c>
      <c r="B24" s="18" t="s">
        <v>48</v>
      </c>
      <c r="C24" s="19">
        <v>10610</v>
      </c>
      <c r="D24" s="20">
        <v>2.7227314697368816E-5</v>
      </c>
      <c r="E24" s="19">
        <v>0</v>
      </c>
      <c r="F24" s="20">
        <f t="shared" si="0"/>
        <v>0</v>
      </c>
      <c r="G24" s="19">
        <v>0</v>
      </c>
      <c r="H24" s="20">
        <v>0</v>
      </c>
      <c r="I24" s="19">
        <v>0</v>
      </c>
      <c r="J24" s="19">
        <v>0</v>
      </c>
      <c r="K24" s="20">
        <v>0</v>
      </c>
      <c r="L24" s="19">
        <v>0</v>
      </c>
      <c r="M24" s="115">
        <v>0</v>
      </c>
    </row>
    <row r="25" spans="1:13">
      <c r="A25" s="17" t="s">
        <v>52</v>
      </c>
      <c r="B25" s="18" t="s">
        <v>49</v>
      </c>
      <c r="C25" s="19">
        <v>3793160</v>
      </c>
      <c r="D25" s="20">
        <v>9.7339831307701689E-3</v>
      </c>
      <c r="E25" s="19">
        <v>164690000</v>
      </c>
      <c r="F25" s="20">
        <f t="shared" si="0"/>
        <v>0.15980321760562013</v>
      </c>
      <c r="G25" s="19">
        <v>64690000</v>
      </c>
      <c r="H25" s="20">
        <v>7.2288375752049425E-2</v>
      </c>
      <c r="I25" s="19">
        <v>-100000000</v>
      </c>
      <c r="J25" s="19">
        <v>19913046</v>
      </c>
      <c r="K25" s="20">
        <v>2.4567370304469094E-2</v>
      </c>
      <c r="L25" s="19">
        <v>44776954</v>
      </c>
      <c r="M25" s="115">
        <v>0.30782263100942958</v>
      </c>
    </row>
    <row r="26" spans="1:13">
      <c r="A26" s="22"/>
      <c r="B26" s="23" t="s">
        <v>68</v>
      </c>
      <c r="C26" s="24">
        <v>3803770</v>
      </c>
      <c r="D26" s="20">
        <v>9.7612104454675372E-3</v>
      </c>
      <c r="E26" s="24">
        <v>164690000</v>
      </c>
      <c r="F26" s="20">
        <f t="shared" si="0"/>
        <v>0.15980321760562013</v>
      </c>
      <c r="G26" s="24">
        <v>64690000</v>
      </c>
      <c r="H26" s="20">
        <v>7.2288375752049425E-2</v>
      </c>
      <c r="I26" s="24">
        <v>-100000000</v>
      </c>
      <c r="J26" s="24">
        <v>19913046</v>
      </c>
      <c r="K26" s="20">
        <v>2.4567370304469094E-2</v>
      </c>
      <c r="L26" s="24">
        <v>44776954</v>
      </c>
      <c r="M26" s="116">
        <v>0.30782263100942958</v>
      </c>
    </row>
    <row r="27" spans="1:13">
      <c r="A27" s="26"/>
      <c r="B27" s="27" t="s">
        <v>69</v>
      </c>
      <c r="C27" s="28">
        <v>70065106</v>
      </c>
      <c r="D27" s="32">
        <v>0.17980063057177229</v>
      </c>
      <c r="E27" s="28">
        <v>226690000</v>
      </c>
      <c r="F27" s="32">
        <f t="shared" si="0"/>
        <v>0.21996351569019387</v>
      </c>
      <c r="G27" s="28">
        <v>124404000</v>
      </c>
      <c r="H27" s="32">
        <v>0.13901627913213721</v>
      </c>
      <c r="I27" s="28">
        <v>-102286000</v>
      </c>
      <c r="J27" s="28">
        <v>69126562</v>
      </c>
      <c r="K27" s="32">
        <v>8.5283680182772728E-2</v>
      </c>
      <c r="L27" s="28">
        <v>55277438</v>
      </c>
      <c r="M27" s="117">
        <v>0.55566189190058202</v>
      </c>
    </row>
    <row r="28" spans="1:13">
      <c r="A28" s="26"/>
      <c r="B28" s="27" t="s">
        <v>70</v>
      </c>
      <c r="C28" s="28">
        <v>389682203.99000001</v>
      </c>
      <c r="D28" s="32">
        <v>1</v>
      </c>
      <c r="E28" s="28">
        <f>E19+E23+E26</f>
        <v>1030580000</v>
      </c>
      <c r="F28" s="32">
        <f t="shared" si="0"/>
        <v>1</v>
      </c>
      <c r="G28" s="28">
        <f>G19+G23+G26</f>
        <v>894888000</v>
      </c>
      <c r="H28" s="32">
        <v>1</v>
      </c>
      <c r="I28" s="28">
        <f>I19+I23+I26</f>
        <v>218579000</v>
      </c>
      <c r="J28" s="28">
        <f>J19+J23+J26</f>
        <v>809960386.63</v>
      </c>
      <c r="K28" s="32">
        <v>1</v>
      </c>
      <c r="L28" s="28">
        <v>84339465.36999999</v>
      </c>
      <c r="M28" s="117">
        <v>0.90575416658844454</v>
      </c>
    </row>
    <row r="29" spans="1:13">
      <c r="A29" s="22"/>
      <c r="B29" s="23" t="s">
        <v>71</v>
      </c>
      <c r="C29" s="236"/>
      <c r="D29" s="34"/>
      <c r="E29" s="34"/>
      <c r="F29" s="34"/>
      <c r="G29" s="34"/>
      <c r="H29" s="34"/>
      <c r="I29" s="34">
        <v>0</v>
      </c>
      <c r="J29" s="236">
        <v>432644.5</v>
      </c>
      <c r="K29" s="24"/>
      <c r="L29" s="24"/>
      <c r="M29" s="116"/>
    </row>
    <row r="30" spans="1:13">
      <c r="A30" s="22"/>
      <c r="B30" s="23" t="s">
        <v>72</v>
      </c>
      <c r="C30" s="34">
        <v>621152</v>
      </c>
      <c r="D30" s="34"/>
      <c r="E30" s="34"/>
      <c r="F30" s="34"/>
      <c r="G30" s="34"/>
      <c r="H30" s="34"/>
      <c r="I30" s="34"/>
      <c r="J30" s="236">
        <v>0</v>
      </c>
      <c r="K30" s="24"/>
      <c r="L30" s="24"/>
      <c r="M30" s="116"/>
    </row>
    <row r="31" spans="1:13">
      <c r="A31" s="26"/>
      <c r="B31" s="27" t="s">
        <v>73</v>
      </c>
      <c r="C31" s="28">
        <v>390303355.99000001</v>
      </c>
      <c r="D31" s="28"/>
      <c r="E31" s="28">
        <v>676309000</v>
      </c>
      <c r="F31" s="32"/>
      <c r="G31" s="28">
        <v>894888000</v>
      </c>
      <c r="H31" s="28"/>
      <c r="I31" s="28">
        <v>218579000</v>
      </c>
      <c r="J31" s="28">
        <f>J19+J23+J26</f>
        <v>809960386.63</v>
      </c>
      <c r="K31" s="28"/>
      <c r="L31" s="28">
        <v>84339465.36999999</v>
      </c>
      <c r="M31" s="116"/>
    </row>
    <row r="32" spans="1:13">
      <c r="A32" s="237" t="s">
        <v>74</v>
      </c>
      <c r="B32" s="238"/>
      <c r="C32" s="235"/>
      <c r="D32" s="235"/>
      <c r="E32" s="235"/>
      <c r="F32" s="235"/>
      <c r="G32" s="235"/>
      <c r="H32" s="235"/>
      <c r="I32" s="235"/>
      <c r="J32" s="235"/>
      <c r="K32" s="235"/>
      <c r="L32" s="235"/>
      <c r="M32" s="118"/>
    </row>
    <row r="33" spans="1:13">
      <c r="A33" s="233" t="s">
        <v>33</v>
      </c>
      <c r="B33" s="234" t="s">
        <v>23</v>
      </c>
      <c r="C33" s="235"/>
      <c r="D33" s="235"/>
      <c r="E33" s="235"/>
      <c r="F33" s="235"/>
      <c r="G33" s="235"/>
      <c r="H33" s="235"/>
      <c r="I33" s="235"/>
      <c r="J33" s="235"/>
      <c r="K33" s="235"/>
      <c r="L33" s="235"/>
      <c r="M33" s="118"/>
    </row>
    <row r="34" spans="1:13">
      <c r="A34" s="17"/>
      <c r="B34" s="31" t="s">
        <v>75</v>
      </c>
      <c r="C34" s="28">
        <f>SUM(C36:C44)</f>
        <v>319617097.99000001</v>
      </c>
      <c r="D34" s="20">
        <f>C34/C$76</f>
        <v>0.81889405531575532</v>
      </c>
      <c r="E34" s="28">
        <f>SUM(E36:E44)</f>
        <v>803890000</v>
      </c>
      <c r="F34" s="32">
        <f>E34/E$76</f>
        <v>0.7800364843098061</v>
      </c>
      <c r="G34" s="28">
        <f>SUM(G36:G44)</f>
        <v>770484000</v>
      </c>
      <c r="H34" s="32">
        <f>G34/G$76</f>
        <v>0.86098372086786279</v>
      </c>
      <c r="I34" s="28">
        <v>320865000</v>
      </c>
      <c r="J34" s="28">
        <f>SUM(J36:J44)</f>
        <v>740833825.13</v>
      </c>
      <c r="K34" s="32">
        <f>J34/J$76</f>
        <v>0.91465439162408679</v>
      </c>
      <c r="L34" s="28">
        <v>29062027.369999994</v>
      </c>
      <c r="M34" s="117">
        <v>0.96228081651273745</v>
      </c>
    </row>
    <row r="35" spans="1:13">
      <c r="A35" s="17" t="s">
        <v>76</v>
      </c>
      <c r="B35" s="33" t="s">
        <v>77</v>
      </c>
      <c r="C35" s="21"/>
      <c r="D35" s="20"/>
      <c r="E35" s="19"/>
      <c r="F35" s="20"/>
      <c r="G35" s="19"/>
      <c r="H35" s="20"/>
      <c r="I35" s="19"/>
      <c r="J35" s="21"/>
      <c r="K35" s="20"/>
      <c r="L35" s="28"/>
      <c r="M35" s="116"/>
    </row>
    <row r="36" spans="1:13">
      <c r="A36" s="240" t="s">
        <v>94</v>
      </c>
      <c r="B36" s="241" t="s">
        <v>93</v>
      </c>
      <c r="C36" s="21">
        <v>0</v>
      </c>
      <c r="D36" s="20">
        <f>C36/C$76</f>
        <v>0</v>
      </c>
      <c r="E36" s="19">
        <v>77161000</v>
      </c>
      <c r="F36" s="20">
        <f>E36/E$76</f>
        <v>7.4871431621028939E-2</v>
      </c>
      <c r="G36" s="19">
        <v>38014100</v>
      </c>
      <c r="H36" s="20">
        <f>G36/G$76</f>
        <v>4.2479170577770627E-2</v>
      </c>
      <c r="I36" s="19">
        <f>G36-E36</f>
        <v>-39146900</v>
      </c>
      <c r="J36" s="19">
        <v>33098276</v>
      </c>
      <c r="K36" s="20">
        <f>J36/J$76</f>
        <v>4.0864067583946756E-2</v>
      </c>
      <c r="L36" s="34">
        <f>G36-J36</f>
        <v>4915824</v>
      </c>
      <c r="M36" s="115">
        <f>J36/G36</f>
        <v>0.87068419349662363</v>
      </c>
    </row>
    <row r="37" spans="1:13">
      <c r="A37" s="17" t="s">
        <v>95</v>
      </c>
      <c r="B37" s="33" t="s">
        <v>96</v>
      </c>
      <c r="C37" s="243">
        <v>96232851</v>
      </c>
      <c r="D37" s="20">
        <f>C37/C$76</f>
        <v>0.24655911747391071</v>
      </c>
      <c r="E37" s="244">
        <v>127221000</v>
      </c>
      <c r="F37" s="20">
        <f>E37/E$76</f>
        <v>0.12344602068737992</v>
      </c>
      <c r="G37" s="19">
        <v>136701830</v>
      </c>
      <c r="H37" s="20">
        <f>G37/G$76</f>
        <v>0.15275859101921135</v>
      </c>
      <c r="I37" s="19">
        <f>G37-E37</f>
        <v>9480830</v>
      </c>
      <c r="J37" s="19">
        <v>132492321.15000001</v>
      </c>
      <c r="K37" s="20">
        <f>J37/J$76</f>
        <v>0.16357876663508331</v>
      </c>
      <c r="L37" s="34">
        <f>G37-J37</f>
        <v>4209508.849999994</v>
      </c>
      <c r="M37" s="115">
        <f t="shared" ref="M37:M72" si="1">J37/G37</f>
        <v>0.9692066386382685</v>
      </c>
    </row>
    <row r="38" spans="1:13">
      <c r="A38" s="17" t="s">
        <v>97</v>
      </c>
      <c r="B38" s="33" t="s">
        <v>98</v>
      </c>
      <c r="C38" s="243">
        <v>97775507</v>
      </c>
      <c r="D38" s="20">
        <f>C38/C$76</f>
        <v>0.25051157131865687</v>
      </c>
      <c r="E38" s="19">
        <v>100000000</v>
      </c>
      <c r="F38" s="20">
        <f>E38/E$76</f>
        <v>9.7032738846086666E-2</v>
      </c>
      <c r="G38" s="19">
        <v>100000000</v>
      </c>
      <c r="H38" s="20">
        <f>G38/G$76</f>
        <v>0.11174582741080448</v>
      </c>
      <c r="I38" s="19">
        <f>G38-E38</f>
        <v>0</v>
      </c>
      <c r="J38" s="19">
        <v>97493685</v>
      </c>
      <c r="K38" s="20">
        <f>J38/J$76</f>
        <v>0.12036846066689444</v>
      </c>
      <c r="L38" s="34">
        <f>G38-J38</f>
        <v>2506315</v>
      </c>
      <c r="M38" s="115">
        <f t="shared" si="1"/>
        <v>0.97493684999999997</v>
      </c>
    </row>
    <row r="39" spans="1:13">
      <c r="A39" s="17" t="s">
        <v>99</v>
      </c>
      <c r="B39" s="33" t="s">
        <v>100</v>
      </c>
      <c r="C39" s="243">
        <v>19088845.990000002</v>
      </c>
      <c r="D39" s="20">
        <f>C39/C$76</f>
        <v>4.890771677220495E-2</v>
      </c>
      <c r="E39" s="19">
        <v>31861000</v>
      </c>
      <c r="F39" s="20">
        <f>E39/E$76</f>
        <v>3.0915600923751674E-2</v>
      </c>
      <c r="G39" s="19">
        <v>25732478</v>
      </c>
      <c r="H39" s="20">
        <f>G39/G$76</f>
        <v>2.8754970454403232E-2</v>
      </c>
      <c r="I39" s="19">
        <f>G39-E39</f>
        <v>-6128522</v>
      </c>
      <c r="J39" s="19">
        <v>23958437.98</v>
      </c>
      <c r="K39" s="20">
        <f>J39/J$76</f>
        <v>2.9579765085665396E-2</v>
      </c>
      <c r="L39" s="34">
        <f>G39-J39</f>
        <v>1774040.0199999996</v>
      </c>
      <c r="M39" s="115">
        <f t="shared" si="1"/>
        <v>0.93105832947763523</v>
      </c>
    </row>
    <row r="40" spans="1:13">
      <c r="A40" s="17" t="s">
        <v>101</v>
      </c>
      <c r="B40" s="33" t="s">
        <v>102</v>
      </c>
      <c r="C40" s="243">
        <v>0</v>
      </c>
      <c r="D40" s="20">
        <f>C40/C$76</f>
        <v>0</v>
      </c>
      <c r="E40" s="19">
        <v>1300000</v>
      </c>
      <c r="F40" s="20">
        <f>E40/E$76</f>
        <v>1.2614256049991268E-3</v>
      </c>
      <c r="G40" s="19">
        <v>12100000</v>
      </c>
      <c r="H40" s="20">
        <f>G40/G$76</f>
        <v>1.3521245116707343E-2</v>
      </c>
      <c r="I40" s="19">
        <f>G40-E40</f>
        <v>10800000</v>
      </c>
      <c r="J40" s="19">
        <v>11998416</v>
      </c>
      <c r="K40" s="20">
        <f>J40/J$76</f>
        <v>1.4813583714278898E-2</v>
      </c>
      <c r="L40" s="34">
        <f>G40-J40</f>
        <v>101584</v>
      </c>
      <c r="M40" s="115">
        <f t="shared" si="1"/>
        <v>0.9916046280991736</v>
      </c>
    </row>
    <row r="41" spans="1:13">
      <c r="A41" s="17" t="s">
        <v>103</v>
      </c>
      <c r="B41" s="33" t="s">
        <v>104</v>
      </c>
      <c r="C41" s="243">
        <v>9915927</v>
      </c>
      <c r="D41" s="20">
        <f>C41/C$76</f>
        <v>2.5405692387267243E-2</v>
      </c>
      <c r="E41" s="19">
        <v>11025000</v>
      </c>
      <c r="F41" s="20">
        <f>E41/E$76</f>
        <v>1.0697859457781055E-2</v>
      </c>
      <c r="G41" s="19">
        <v>10458566</v>
      </c>
      <c r="H41" s="20">
        <f>G41/G$76</f>
        <v>1.1687011112005078E-2</v>
      </c>
      <c r="I41" s="19">
        <f>G41-E41</f>
        <v>-566434</v>
      </c>
      <c r="J41" s="19">
        <v>10438313</v>
      </c>
      <c r="K41" s="20">
        <f>J41/J$76</f>
        <v>1.2887436430054243E-2</v>
      </c>
      <c r="L41" s="34">
        <f>G41-J41</f>
        <v>20253</v>
      </c>
      <c r="M41" s="115">
        <f t="shared" si="1"/>
        <v>0.99806350124864152</v>
      </c>
    </row>
    <row r="42" spans="1:13">
      <c r="A42" s="17" t="s">
        <v>105</v>
      </c>
      <c r="B42" s="33" t="s">
        <v>106</v>
      </c>
      <c r="C42" s="243">
        <v>96603967</v>
      </c>
      <c r="D42" s="20">
        <f>C42/C$76</f>
        <v>0.24750995736371556</v>
      </c>
      <c r="E42" s="19">
        <v>133587000</v>
      </c>
      <c r="F42" s="20">
        <f>E42/E$76</f>
        <v>0.1296231248423218</v>
      </c>
      <c r="G42" s="19">
        <v>125461449</v>
      </c>
      <c r="H42" s="20">
        <f>G42/G$76</f>
        <v>0.14019793426663449</v>
      </c>
      <c r="I42" s="19">
        <f>G42-E42</f>
        <v>-8125551</v>
      </c>
      <c r="J42" s="19">
        <v>118875013</v>
      </c>
      <c r="K42" s="20">
        <f>J42/J$76</f>
        <v>0.14676645288940576</v>
      </c>
      <c r="L42" s="34">
        <f>G42-J42</f>
        <v>6586436</v>
      </c>
      <c r="M42" s="115">
        <f t="shared" si="1"/>
        <v>0.94750231204487367</v>
      </c>
    </row>
    <row r="43" spans="1:13">
      <c r="A43" s="17" t="s">
        <v>107</v>
      </c>
      <c r="B43" s="33" t="s">
        <v>91</v>
      </c>
      <c r="C43" s="21">
        <v>0</v>
      </c>
      <c r="D43" s="20">
        <f>C43/C$76</f>
        <v>0</v>
      </c>
      <c r="E43" s="19">
        <v>21735000</v>
      </c>
      <c r="F43" s="20">
        <f>E43/E$76</f>
        <v>2.1090065788196936E-2</v>
      </c>
      <c r="G43" s="19">
        <v>32015577</v>
      </c>
      <c r="H43" s="20">
        <f>G43/G$76</f>
        <v>3.5776071418993215E-2</v>
      </c>
      <c r="I43" s="19">
        <f>G43-E43</f>
        <v>10280577</v>
      </c>
      <c r="J43" s="19">
        <v>27287332</v>
      </c>
      <c r="K43" s="20">
        <f>J43/J$76</f>
        <v>3.3689711785399125E-2</v>
      </c>
      <c r="L43" s="34">
        <f>G43-J43</f>
        <v>4728245</v>
      </c>
      <c r="M43" s="115">
        <f t="shared" si="1"/>
        <v>0.85231423441158038</v>
      </c>
    </row>
    <row r="44" spans="1:13">
      <c r="A44" s="240" t="s">
        <v>108</v>
      </c>
      <c r="B44" s="241" t="s">
        <v>92</v>
      </c>
      <c r="C44" s="21">
        <v>0</v>
      </c>
      <c r="D44" s="20">
        <f>C44/C$76</f>
        <v>0</v>
      </c>
      <c r="E44" s="19">
        <v>300000000</v>
      </c>
      <c r="F44" s="20">
        <f>E44/E$76</f>
        <v>0.29109821653826001</v>
      </c>
      <c r="G44" s="19">
        <v>290000000</v>
      </c>
      <c r="H44" s="20">
        <f>G44/G$76</f>
        <v>0.32406289949133299</v>
      </c>
      <c r="I44" s="19">
        <f>G44-E44</f>
        <v>-10000000</v>
      </c>
      <c r="J44" s="19">
        <v>285192031</v>
      </c>
      <c r="K44" s="20">
        <f>J44/J$76</f>
        <v>0.35210614683335889</v>
      </c>
      <c r="L44" s="34">
        <f>G44-J44</f>
        <v>4807969</v>
      </c>
      <c r="M44" s="115">
        <f t="shared" si="1"/>
        <v>0.9834207965517241</v>
      </c>
    </row>
    <row r="45" spans="1:13">
      <c r="A45" s="17"/>
      <c r="B45" s="33"/>
      <c r="C45" s="21"/>
      <c r="D45" s="20"/>
      <c r="E45" s="19"/>
      <c r="F45" s="20"/>
      <c r="G45" s="19"/>
      <c r="H45" s="20"/>
      <c r="I45" s="19"/>
      <c r="J45" s="19"/>
      <c r="K45" s="20"/>
      <c r="L45" s="34"/>
      <c r="M45" s="116"/>
    </row>
    <row r="46" spans="1:13" s="109" customFormat="1">
      <c r="A46" s="22"/>
      <c r="B46" s="31" t="s">
        <v>83</v>
      </c>
      <c r="C46" s="28">
        <f>C62+C72</f>
        <v>70065106</v>
      </c>
      <c r="D46" s="32">
        <f>C46/C$76</f>
        <v>0.17951448514266719</v>
      </c>
      <c r="E46" s="28">
        <f>E62+E72</f>
        <v>226690000</v>
      </c>
      <c r="F46" s="32">
        <f>E46/E$76</f>
        <v>0.21996351569019387</v>
      </c>
      <c r="G46" s="28">
        <f>G62+G72</f>
        <v>124404000</v>
      </c>
      <c r="H46" s="32">
        <f>G46/G$76</f>
        <v>0.13901627913213721</v>
      </c>
      <c r="I46" s="28">
        <v>-102286000</v>
      </c>
      <c r="J46" s="28">
        <f>J62+J72</f>
        <v>69126562</v>
      </c>
      <c r="K46" s="32">
        <f>J46/J$76</f>
        <v>8.5345608375913165E-2</v>
      </c>
      <c r="L46" s="28">
        <v>55277438</v>
      </c>
      <c r="M46" s="117">
        <f t="shared" si="1"/>
        <v>0.55566189190058202</v>
      </c>
    </row>
    <row r="47" spans="1:13">
      <c r="A47" s="17" t="s">
        <v>76</v>
      </c>
      <c r="B47" s="33" t="s">
        <v>77</v>
      </c>
      <c r="C47" s="21"/>
      <c r="D47" s="20"/>
      <c r="E47" s="19"/>
      <c r="F47" s="20"/>
      <c r="G47" s="19"/>
      <c r="H47" s="20"/>
      <c r="I47" s="19"/>
      <c r="J47" s="19"/>
      <c r="K47" s="20"/>
      <c r="L47" s="34"/>
      <c r="M47" s="115"/>
    </row>
    <row r="48" spans="1:13">
      <c r="A48" s="17" t="s">
        <v>109</v>
      </c>
      <c r="B48" s="33" t="s">
        <v>110</v>
      </c>
      <c r="C48" s="21">
        <v>816456</v>
      </c>
      <c r="D48" s="20">
        <f>C48/C$76</f>
        <v>2.09184980725843E-3</v>
      </c>
      <c r="E48" s="19">
        <v>0</v>
      </c>
      <c r="F48" s="20">
        <f>E48/E$76</f>
        <v>0</v>
      </c>
      <c r="G48" s="19">
        <v>0</v>
      </c>
      <c r="H48" s="20">
        <f>G48/G$76</f>
        <v>0</v>
      </c>
      <c r="I48" s="19">
        <v>0</v>
      </c>
      <c r="J48" s="19">
        <v>0</v>
      </c>
      <c r="K48" s="20">
        <f>J48/J$76</f>
        <v>0</v>
      </c>
      <c r="L48" s="34">
        <v>0</v>
      </c>
      <c r="M48" s="115">
        <v>0</v>
      </c>
    </row>
    <row r="49" spans="1:13">
      <c r="A49" s="239" t="s">
        <v>111</v>
      </c>
      <c r="B49" s="33" t="s">
        <v>112</v>
      </c>
      <c r="C49" s="21">
        <v>5600000</v>
      </c>
      <c r="D49" s="20">
        <f>C49/C$76</f>
        <v>1.4347814114474276E-2</v>
      </c>
      <c r="E49" s="19">
        <v>0</v>
      </c>
      <c r="F49" s="20">
        <f>E49/E$76</f>
        <v>0</v>
      </c>
      <c r="G49" s="19">
        <v>0</v>
      </c>
      <c r="H49" s="20">
        <f>G49/G$76</f>
        <v>0</v>
      </c>
      <c r="I49" s="19">
        <v>0</v>
      </c>
      <c r="J49" s="19">
        <v>0</v>
      </c>
      <c r="K49" s="20">
        <f>J49/J$76</f>
        <v>0</v>
      </c>
      <c r="L49" s="34">
        <v>0</v>
      </c>
      <c r="M49" s="115">
        <v>0</v>
      </c>
    </row>
    <row r="50" spans="1:13">
      <c r="A50" s="239" t="s">
        <v>113</v>
      </c>
      <c r="B50" s="33" t="s">
        <v>114</v>
      </c>
      <c r="C50" s="21">
        <v>5600000</v>
      </c>
      <c r="D50" s="20">
        <f>C50/C$76</f>
        <v>1.4347814114474276E-2</v>
      </c>
      <c r="E50" s="19">
        <v>0</v>
      </c>
      <c r="F50" s="20">
        <f>E50/E$76</f>
        <v>0</v>
      </c>
      <c r="G50" s="19">
        <v>0</v>
      </c>
      <c r="H50" s="20">
        <f>G50/G$76</f>
        <v>0</v>
      </c>
      <c r="I50" s="19">
        <v>0</v>
      </c>
      <c r="J50" s="19">
        <v>0</v>
      </c>
      <c r="K50" s="20">
        <f>J50/J$76</f>
        <v>0</v>
      </c>
      <c r="L50" s="34">
        <v>0</v>
      </c>
      <c r="M50" s="115">
        <v>0</v>
      </c>
    </row>
    <row r="51" spans="1:13">
      <c r="A51" s="239" t="s">
        <v>115</v>
      </c>
      <c r="B51" s="33" t="s">
        <v>116</v>
      </c>
      <c r="C51" s="21">
        <v>592560</v>
      </c>
      <c r="D51" s="20">
        <f>C51/C$76</f>
        <v>1.5182037020844423E-3</v>
      </c>
      <c r="E51" s="19">
        <v>1200000</v>
      </c>
      <c r="F51" s="20">
        <f>E51/E$76</f>
        <v>1.1643928661530401E-3</v>
      </c>
      <c r="G51" s="19">
        <v>0</v>
      </c>
      <c r="H51" s="20">
        <f>G51/G$76</f>
        <v>0</v>
      </c>
      <c r="I51" s="19">
        <v>-1200000</v>
      </c>
      <c r="J51" s="19">
        <v>0</v>
      </c>
      <c r="K51" s="20">
        <f>J51/J$76</f>
        <v>0</v>
      </c>
      <c r="L51" s="34">
        <v>0</v>
      </c>
      <c r="M51" s="115">
        <v>0</v>
      </c>
    </row>
    <row r="52" spans="1:13">
      <c r="A52" s="239" t="s">
        <v>117</v>
      </c>
      <c r="B52" s="33" t="s">
        <v>118</v>
      </c>
      <c r="C52" s="21">
        <v>13257473</v>
      </c>
      <c r="D52" s="20">
        <f>C52/C$76</f>
        <v>3.3967099684225288E-2</v>
      </c>
      <c r="E52" s="19">
        <v>24000000</v>
      </c>
      <c r="F52" s="20">
        <f>E52/E$76</f>
        <v>2.3287857323060802E-2</v>
      </c>
      <c r="G52" s="19">
        <v>19489000</v>
      </c>
      <c r="H52" s="20">
        <f>G52/G$76</f>
        <v>2.1778144304091685E-2</v>
      </c>
      <c r="I52" s="19">
        <v>-4511000</v>
      </c>
      <c r="J52" s="19">
        <v>14492335</v>
      </c>
      <c r="K52" s="20">
        <f>J52/J$76</f>
        <v>1.78926466408461E-2</v>
      </c>
      <c r="L52" s="34">
        <v>4996665</v>
      </c>
      <c r="M52" s="115">
        <f t="shared" si="1"/>
        <v>0.74361614243932472</v>
      </c>
    </row>
    <row r="53" spans="1:13">
      <c r="A53" s="239" t="s">
        <v>119</v>
      </c>
      <c r="B53" s="33" t="s">
        <v>120</v>
      </c>
      <c r="C53" s="21">
        <v>0</v>
      </c>
      <c r="D53" s="20">
        <f>C53/C$76</f>
        <v>0</v>
      </c>
      <c r="E53" s="19">
        <v>0</v>
      </c>
      <c r="F53" s="20">
        <f>E53/E$76</f>
        <v>0</v>
      </c>
      <c r="G53" s="19">
        <v>1170000</v>
      </c>
      <c r="H53" s="20">
        <f>G53/G$76</f>
        <v>1.3074261807064125E-3</v>
      </c>
      <c r="I53" s="19">
        <v>1170000</v>
      </c>
      <c r="J53" s="19">
        <v>1054800</v>
      </c>
      <c r="K53" s="20">
        <f>J53/J$76</f>
        <v>1.302285910225265E-3</v>
      </c>
      <c r="L53" s="34">
        <v>115200</v>
      </c>
      <c r="M53" s="115">
        <f t="shared" si="1"/>
        <v>0.90153846153846151</v>
      </c>
    </row>
    <row r="54" spans="1:13">
      <c r="A54" s="239" t="s">
        <v>121</v>
      </c>
      <c r="B54" s="33" t="s">
        <v>122</v>
      </c>
      <c r="C54" s="21">
        <v>35594847</v>
      </c>
      <c r="D54" s="20">
        <f>C54/C$76</f>
        <v>9.1197901462348629E-2</v>
      </c>
      <c r="E54" s="19">
        <v>21830000</v>
      </c>
      <c r="F54" s="20">
        <f>E54/E$76</f>
        <v>2.1182246890100721E-2</v>
      </c>
      <c r="G54" s="19">
        <v>22703333</v>
      </c>
      <c r="H54" s="20">
        <f>G54/G$76</f>
        <v>2.5370027310680218E-2</v>
      </c>
      <c r="I54" s="19">
        <v>873333</v>
      </c>
      <c r="J54" s="19">
        <v>22315474</v>
      </c>
      <c r="K54" s="20">
        <f>J54/J$76</f>
        <v>2.7551315292186417E-2</v>
      </c>
      <c r="L54" s="34">
        <v>387859</v>
      </c>
      <c r="M54" s="115">
        <f t="shared" si="1"/>
        <v>0.98291620882273101</v>
      </c>
    </row>
    <row r="55" spans="1:13">
      <c r="A55" s="239" t="s">
        <v>123</v>
      </c>
      <c r="B55" s="33" t="s">
        <v>124</v>
      </c>
      <c r="C55" s="21">
        <v>4800000</v>
      </c>
      <c r="D55" s="20">
        <f>C55/C$76</f>
        <v>1.2298126383835093E-2</v>
      </c>
      <c r="E55" s="19">
        <v>10000000</v>
      </c>
      <c r="F55" s="20">
        <f>E55/E$76</f>
        <v>9.7032738846086677E-3</v>
      </c>
      <c r="G55" s="19">
        <v>9126667</v>
      </c>
      <c r="H55" s="20">
        <f>G55/G$76</f>
        <v>1.0198669554178847E-2</v>
      </c>
      <c r="I55" s="19">
        <v>-873333</v>
      </c>
      <c r="J55" s="19">
        <v>9011667</v>
      </c>
      <c r="K55" s="20">
        <f>J55/J$76</f>
        <v>1.112605893225444E-2</v>
      </c>
      <c r="L55" s="34">
        <v>115000</v>
      </c>
      <c r="M55" s="115">
        <f t="shared" si="1"/>
        <v>0.98739956218409197</v>
      </c>
    </row>
    <row r="56" spans="1:13">
      <c r="A56" s="239" t="s">
        <v>125</v>
      </c>
      <c r="B56" s="33" t="s">
        <v>126</v>
      </c>
      <c r="C56" s="21">
        <v>0</v>
      </c>
      <c r="D56" s="20">
        <f>C56/C$76</f>
        <v>0</v>
      </c>
      <c r="E56" s="19">
        <v>2480000</v>
      </c>
      <c r="F56" s="20">
        <f>E56/E$76</f>
        <v>2.4064119233829493E-3</v>
      </c>
      <c r="G56" s="19">
        <v>5991000</v>
      </c>
      <c r="H56" s="20">
        <f>G56/G$76</f>
        <v>6.6946925201812968E-3</v>
      </c>
      <c r="I56" s="19">
        <v>3511000</v>
      </c>
      <c r="J56" s="19">
        <v>2040240</v>
      </c>
      <c r="K56" s="20">
        <f>J56/J$76</f>
        <v>2.5189380029180834E-3</v>
      </c>
      <c r="L56" s="34">
        <v>3950760</v>
      </c>
      <c r="M56" s="115">
        <f t="shared" si="1"/>
        <v>0.34055082623935906</v>
      </c>
    </row>
    <row r="57" spans="1:13">
      <c r="A57" s="239" t="s">
        <v>127</v>
      </c>
      <c r="B57" s="33" t="s">
        <v>128</v>
      </c>
      <c r="C57" s="21">
        <v>0</v>
      </c>
      <c r="D57" s="20">
        <f>C57/C$76</f>
        <v>0</v>
      </c>
      <c r="E57" s="19">
        <v>1200000</v>
      </c>
      <c r="F57" s="20">
        <f>E57/E$76</f>
        <v>1.1643928661530401E-3</v>
      </c>
      <c r="G57" s="19">
        <v>935000</v>
      </c>
      <c r="H57" s="20">
        <f>G57/G$76</f>
        <v>1.0448234862910218E-3</v>
      </c>
      <c r="I57" s="19">
        <v>-265000</v>
      </c>
      <c r="J57" s="19">
        <v>0</v>
      </c>
      <c r="K57" s="20">
        <f>J57/J$76</f>
        <v>0</v>
      </c>
      <c r="L57" s="34">
        <v>935000</v>
      </c>
      <c r="M57" s="115">
        <f t="shared" si="1"/>
        <v>0</v>
      </c>
    </row>
    <row r="58" spans="1:13">
      <c r="A58" s="239" t="s">
        <v>129</v>
      </c>
      <c r="B58" s="33" t="s">
        <v>130</v>
      </c>
      <c r="C58" s="21">
        <v>0</v>
      </c>
      <c r="D58" s="20">
        <f>C58/C$76</f>
        <v>0</v>
      </c>
      <c r="E58" s="19">
        <v>0</v>
      </c>
      <c r="F58" s="20">
        <f>E58/E$76</f>
        <v>0</v>
      </c>
      <c r="G58" s="19">
        <v>200000</v>
      </c>
      <c r="H58" s="20">
        <f>G58/G$76</f>
        <v>2.2349165482160897E-4</v>
      </c>
      <c r="I58" s="19">
        <v>200000</v>
      </c>
      <c r="J58" s="19">
        <v>200000</v>
      </c>
      <c r="K58" s="20">
        <f>J58/J$76</f>
        <v>2.4692565609125234E-4</v>
      </c>
      <c r="L58" s="34">
        <v>0</v>
      </c>
      <c r="M58" s="115">
        <f t="shared" si="1"/>
        <v>1</v>
      </c>
    </row>
    <row r="59" spans="1:13">
      <c r="A59" s="239" t="s">
        <v>131</v>
      </c>
      <c r="B59" s="33" t="s">
        <v>132</v>
      </c>
      <c r="C59" s="21">
        <v>0</v>
      </c>
      <c r="D59" s="20">
        <f>C59/C$76</f>
        <v>0</v>
      </c>
      <c r="E59" s="19">
        <v>120000</v>
      </c>
      <c r="F59" s="20">
        <f>E59/E$76</f>
        <v>1.16439286615304E-4</v>
      </c>
      <c r="G59" s="19">
        <v>99000</v>
      </c>
      <c r="H59" s="20">
        <f>G59/G$76</f>
        <v>1.1062836913669644E-4</v>
      </c>
      <c r="I59" s="19">
        <v>-21000</v>
      </c>
      <c r="J59" s="19">
        <v>99000</v>
      </c>
      <c r="K59" s="20">
        <f>J59/J$76</f>
        <v>1.2222819976516992E-4</v>
      </c>
      <c r="L59" s="34">
        <v>0</v>
      </c>
      <c r="M59" s="115">
        <f t="shared" si="1"/>
        <v>1</v>
      </c>
    </row>
    <row r="60" spans="1:13">
      <c r="A60" s="239" t="s">
        <v>133</v>
      </c>
      <c r="B60" s="33" t="s">
        <v>134</v>
      </c>
      <c r="C60" s="21"/>
      <c r="D60" s="20">
        <f>C60/C$76</f>
        <v>0</v>
      </c>
      <c r="E60" s="19">
        <v>1170000</v>
      </c>
      <c r="F60" s="20">
        <f>E60/E$76</f>
        <v>1.1352830444992139E-3</v>
      </c>
      <c r="G60" s="19"/>
      <c r="H60" s="20">
        <f>G60/G$76</f>
        <v>0</v>
      </c>
      <c r="I60" s="19">
        <v>-1170000</v>
      </c>
      <c r="J60" s="19"/>
      <c r="K60" s="20">
        <f>J60/J$76</f>
        <v>0</v>
      </c>
      <c r="L60" s="34"/>
      <c r="M60" s="115">
        <v>0</v>
      </c>
    </row>
    <row r="61" spans="1:13">
      <c r="A61" s="239"/>
      <c r="B61" s="33"/>
      <c r="C61" s="21"/>
      <c r="D61" s="20">
        <f>C61/C$76</f>
        <v>0</v>
      </c>
      <c r="E61" s="19">
        <v>0</v>
      </c>
      <c r="F61" s="20">
        <f>E61/E$76</f>
        <v>0</v>
      </c>
      <c r="G61" s="19"/>
      <c r="H61" s="20">
        <f>G61/G$76</f>
        <v>0</v>
      </c>
      <c r="I61" s="19">
        <v>0</v>
      </c>
      <c r="J61" s="19"/>
      <c r="K61" s="20">
        <f>J61/J$76</f>
        <v>0</v>
      </c>
      <c r="L61" s="34">
        <v>0</v>
      </c>
      <c r="M61" s="115">
        <v>0</v>
      </c>
    </row>
    <row r="62" spans="1:13" s="109" customFormat="1">
      <c r="A62" s="245"/>
      <c r="B62" s="36" t="s">
        <v>67</v>
      </c>
      <c r="C62" s="29">
        <f>SUM(C47:C59)</f>
        <v>66261336</v>
      </c>
      <c r="D62" s="35">
        <f>C62/C$76</f>
        <v>0.16976880926870044</v>
      </c>
      <c r="E62" s="24">
        <f>SUM(E47:E60)</f>
        <v>62000000</v>
      </c>
      <c r="F62" s="35">
        <f>E62/E$76</f>
        <v>6.0160298084573738E-2</v>
      </c>
      <c r="G62" s="24">
        <f>SUM(G47:G59)</f>
        <v>59714000</v>
      </c>
      <c r="H62" s="35">
        <f>G62/G$76</f>
        <v>6.6727903380087786E-2</v>
      </c>
      <c r="I62" s="24">
        <v>-2286000</v>
      </c>
      <c r="J62" s="24">
        <f>SUM(J47:J59)</f>
        <v>49213516</v>
      </c>
      <c r="K62" s="35">
        <f>J62/J$76</f>
        <v>6.0760398634286727E-2</v>
      </c>
      <c r="L62" s="24">
        <v>10500484</v>
      </c>
      <c r="M62" s="116">
        <f t="shared" si="1"/>
        <v>0.82415373279297988</v>
      </c>
    </row>
    <row r="63" spans="1:13">
      <c r="A63" s="239" t="s">
        <v>76</v>
      </c>
      <c r="B63" s="33" t="s">
        <v>77</v>
      </c>
      <c r="C63" s="29"/>
      <c r="D63" s="20"/>
      <c r="E63" s="24"/>
      <c r="F63" s="35"/>
      <c r="G63" s="24"/>
      <c r="H63" s="35"/>
      <c r="I63" s="24"/>
      <c r="J63" s="24"/>
      <c r="K63" s="20"/>
      <c r="L63" s="34"/>
      <c r="M63" s="115"/>
    </row>
    <row r="64" spans="1:13">
      <c r="A64" s="17" t="s">
        <v>135</v>
      </c>
      <c r="B64" s="33" t="s">
        <v>136</v>
      </c>
      <c r="C64" s="29"/>
      <c r="D64" s="20">
        <f>C64/C$76</f>
        <v>0</v>
      </c>
      <c r="E64" s="19">
        <v>156390000</v>
      </c>
      <c r="F64" s="35">
        <f>E64/E$76</f>
        <v>0.15174950028139494</v>
      </c>
      <c r="G64" s="19">
        <v>51004445</v>
      </c>
      <c r="H64" s="35">
        <f>G64/G$76</f>
        <v>5.6995339081538698E-2</v>
      </c>
      <c r="I64" s="19">
        <v>-105385555</v>
      </c>
      <c r="J64" s="19">
        <v>15041210</v>
      </c>
      <c r="K64" s="20">
        <f>J64/J$76</f>
        <v>1.857030323828153E-2</v>
      </c>
      <c r="L64" s="34">
        <v>35963235</v>
      </c>
      <c r="M64" s="115">
        <f t="shared" si="1"/>
        <v>0.29489998371710546</v>
      </c>
    </row>
    <row r="65" spans="1:13" ht="18">
      <c r="A65" s="17" t="s">
        <v>137</v>
      </c>
      <c r="B65" s="33" t="s">
        <v>138</v>
      </c>
      <c r="C65" s="21">
        <v>3793160</v>
      </c>
      <c r="D65" s="20">
        <f>C65/C$76</f>
        <v>9.7184918904391505E-3</v>
      </c>
      <c r="E65" s="19">
        <v>1300000</v>
      </c>
      <c r="F65" s="35">
        <f>E65/E$76</f>
        <v>1.2614256049991268E-3</v>
      </c>
      <c r="G65" s="19">
        <v>1300000</v>
      </c>
      <c r="H65" s="35">
        <f>G65/G$76</f>
        <v>1.4526957563404583E-3</v>
      </c>
      <c r="I65" s="19">
        <v>0</v>
      </c>
      <c r="J65" s="19">
        <v>372250</v>
      </c>
      <c r="K65" s="20">
        <f>J65/J$76</f>
        <v>4.5959037739984343E-4</v>
      </c>
      <c r="L65" s="34">
        <v>927750</v>
      </c>
      <c r="M65" s="115">
        <f t="shared" si="1"/>
        <v>0.28634615384615386</v>
      </c>
    </row>
    <row r="66" spans="1:13">
      <c r="A66" s="17" t="s">
        <v>139</v>
      </c>
      <c r="B66" s="33" t="s">
        <v>140</v>
      </c>
      <c r="C66" s="21">
        <v>0</v>
      </c>
      <c r="D66" s="20">
        <f>C66/C$76</f>
        <v>0</v>
      </c>
      <c r="E66" s="19">
        <v>4000000</v>
      </c>
      <c r="F66" s="35">
        <f>E66/E$76</f>
        <v>3.8813095538434666E-3</v>
      </c>
      <c r="G66" s="19">
        <v>4000000</v>
      </c>
      <c r="H66" s="35">
        <f>G66/G$76</f>
        <v>4.4698330964321794E-3</v>
      </c>
      <c r="I66" s="19">
        <v>0</v>
      </c>
      <c r="J66" s="19">
        <v>4499586</v>
      </c>
      <c r="K66" s="20">
        <f>J66/J$76</f>
        <v>5.5553161259450689E-3</v>
      </c>
      <c r="L66" s="34">
        <v>-499586</v>
      </c>
      <c r="M66" s="115">
        <f t="shared" si="1"/>
        <v>1.1248965</v>
      </c>
    </row>
    <row r="67" spans="1:13">
      <c r="A67" s="17" t="s">
        <v>141</v>
      </c>
      <c r="B67" s="33" t="s">
        <v>142</v>
      </c>
      <c r="C67" s="21">
        <v>0</v>
      </c>
      <c r="D67" s="20">
        <f>C67/C$76</f>
        <v>0</v>
      </c>
      <c r="E67" s="19">
        <v>0</v>
      </c>
      <c r="F67" s="35">
        <f>E67/E$76</f>
        <v>0</v>
      </c>
      <c r="G67" s="19">
        <v>2565555</v>
      </c>
      <c r="H67" s="35">
        <f>G67/G$76</f>
        <v>2.866900662429265E-3</v>
      </c>
      <c r="I67" s="19">
        <v>2565555</v>
      </c>
      <c r="J67" s="19">
        <v>0</v>
      </c>
      <c r="K67" s="20">
        <f>J67/J$76</f>
        <v>0</v>
      </c>
      <c r="L67" s="34">
        <v>2565555</v>
      </c>
      <c r="M67" s="115">
        <f t="shared" si="1"/>
        <v>0</v>
      </c>
    </row>
    <row r="68" spans="1:13">
      <c r="A68" s="17" t="s">
        <v>143</v>
      </c>
      <c r="B68" s="33" t="s">
        <v>144</v>
      </c>
      <c r="C68" s="21">
        <v>0</v>
      </c>
      <c r="D68" s="20">
        <f>C68/C$76</f>
        <v>0</v>
      </c>
      <c r="E68" s="19">
        <v>0</v>
      </c>
      <c r="F68" s="35">
        <f>E68/E$76</f>
        <v>0</v>
      </c>
      <c r="G68" s="19">
        <v>2820000</v>
      </c>
      <c r="H68" s="35">
        <f>G68/G$76</f>
        <v>3.1512323329846862E-3</v>
      </c>
      <c r="I68" s="19">
        <v>2820000</v>
      </c>
      <c r="J68" s="19">
        <v>0</v>
      </c>
      <c r="K68" s="20">
        <f>J68/J$76</f>
        <v>0</v>
      </c>
      <c r="L68" s="34">
        <v>2820000</v>
      </c>
      <c r="M68" s="115">
        <f t="shared" si="1"/>
        <v>0</v>
      </c>
    </row>
    <row r="69" spans="1:13">
      <c r="A69" s="17" t="s">
        <v>145</v>
      </c>
      <c r="B69" s="33" t="s">
        <v>146</v>
      </c>
      <c r="C69" s="21">
        <v>0</v>
      </c>
      <c r="D69" s="20">
        <f>C69/C$76</f>
        <v>0</v>
      </c>
      <c r="E69" s="19">
        <v>0</v>
      </c>
      <c r="F69" s="35">
        <f>E69/E$76</f>
        <v>0</v>
      </c>
      <c r="G69" s="19">
        <v>3000000</v>
      </c>
      <c r="H69" s="35">
        <f>G69/G$76</f>
        <v>3.3523748223241345E-3</v>
      </c>
      <c r="I69" s="19">
        <v>3000000</v>
      </c>
      <c r="J69" s="19">
        <v>0</v>
      </c>
      <c r="K69" s="20">
        <f>J69/J$76</f>
        <v>0</v>
      </c>
      <c r="L69" s="34">
        <v>3000000</v>
      </c>
      <c r="M69" s="115">
        <f t="shared" si="1"/>
        <v>0</v>
      </c>
    </row>
    <row r="70" spans="1:13">
      <c r="A70" s="17" t="s">
        <v>147</v>
      </c>
      <c r="B70" s="33" t="e">
        <v>#N/A</v>
      </c>
      <c r="C70" s="21">
        <v>10610</v>
      </c>
      <c r="D70" s="20">
        <f>C70/C$76</f>
        <v>2.7183983527602155E-5</v>
      </c>
      <c r="E70" s="19">
        <v>0</v>
      </c>
      <c r="F70" s="35">
        <f>E70/E$76</f>
        <v>0</v>
      </c>
      <c r="G70" s="19">
        <v>0</v>
      </c>
      <c r="H70" s="35">
        <f>G70/G$76</f>
        <v>0</v>
      </c>
      <c r="I70" s="19">
        <v>0</v>
      </c>
      <c r="J70" s="19">
        <v>0</v>
      </c>
      <c r="K70" s="20">
        <f>J70/J$76</f>
        <v>0</v>
      </c>
      <c r="L70" s="34">
        <v>0</v>
      </c>
      <c r="M70" s="115">
        <v>0</v>
      </c>
    </row>
    <row r="71" spans="1:13">
      <c r="A71" s="17" t="s">
        <v>148</v>
      </c>
      <c r="B71" s="33" t="s">
        <v>149</v>
      </c>
      <c r="C71" s="21">
        <v>0</v>
      </c>
      <c r="D71" s="20">
        <f>C71/C$76</f>
        <v>0</v>
      </c>
      <c r="E71" s="19">
        <v>3000000</v>
      </c>
      <c r="F71" s="20">
        <f>E71/E$76</f>
        <v>2.9109821653826003E-3</v>
      </c>
      <c r="G71" s="19">
        <v>0</v>
      </c>
      <c r="H71" s="20">
        <f>G71/G$76</f>
        <v>0</v>
      </c>
      <c r="I71" s="19">
        <v>-3000000</v>
      </c>
      <c r="J71" s="19">
        <v>0</v>
      </c>
      <c r="K71" s="20">
        <f>J71/J$76</f>
        <v>0</v>
      </c>
      <c r="L71" s="34">
        <v>0</v>
      </c>
      <c r="M71" s="115">
        <v>0</v>
      </c>
    </row>
    <row r="72" spans="1:13">
      <c r="A72" s="17"/>
      <c r="B72" s="36" t="s">
        <v>68</v>
      </c>
      <c r="C72" s="24">
        <f>SUM(C63:C71)</f>
        <v>3803770</v>
      </c>
      <c r="D72" s="35">
        <f>C72/C$76</f>
        <v>9.7456758739667537E-3</v>
      </c>
      <c r="E72" s="24">
        <f>SUM(E63:E71)</f>
        <v>164690000</v>
      </c>
      <c r="F72" s="35">
        <f>E72/E$76</f>
        <v>0.15980321760562013</v>
      </c>
      <c r="G72" s="24">
        <f>SUM(G63:G71)</f>
        <v>64690000</v>
      </c>
      <c r="H72" s="35">
        <f>G72/G$76</f>
        <v>7.2288375752049425E-2</v>
      </c>
      <c r="I72" s="24">
        <v>-100000000</v>
      </c>
      <c r="J72" s="24">
        <f>SUM(J63:J71)</f>
        <v>19913046</v>
      </c>
      <c r="K72" s="35">
        <f>J72/J$76</f>
        <v>2.4585209741626441E-2</v>
      </c>
      <c r="L72" s="61">
        <v>44776954</v>
      </c>
      <c r="M72" s="116">
        <f t="shared" si="1"/>
        <v>0.30782263100942958</v>
      </c>
    </row>
    <row r="73" spans="1:13">
      <c r="A73" s="17" t="s">
        <v>389</v>
      </c>
      <c r="B73" s="33" t="s">
        <v>77</v>
      </c>
      <c r="C73" s="24"/>
      <c r="D73" s="20"/>
      <c r="E73" s="24"/>
      <c r="F73" s="35"/>
      <c r="G73" s="24"/>
      <c r="H73" s="35"/>
      <c r="I73" s="19"/>
      <c r="J73" s="24"/>
      <c r="K73" s="35"/>
      <c r="L73" s="34"/>
      <c r="M73" s="116"/>
    </row>
    <row r="74" spans="1:13">
      <c r="A74" s="17" t="s">
        <v>109</v>
      </c>
      <c r="C74" s="21">
        <v>621152</v>
      </c>
      <c r="D74" s="19"/>
      <c r="E74" s="19"/>
      <c r="F74" s="19"/>
      <c r="G74" s="19"/>
      <c r="H74" s="19"/>
      <c r="I74" s="19"/>
      <c r="J74" s="21">
        <v>0</v>
      </c>
      <c r="K74" s="19"/>
      <c r="L74" s="34"/>
      <c r="M74" s="116"/>
    </row>
    <row r="75" spans="1:13">
      <c r="A75" s="17" t="s">
        <v>95</v>
      </c>
      <c r="B75" s="33" t="s">
        <v>96</v>
      </c>
      <c r="C75" s="21"/>
      <c r="D75" s="19"/>
      <c r="E75" s="19"/>
      <c r="F75" s="19"/>
      <c r="G75" s="19"/>
      <c r="H75" s="19"/>
      <c r="I75" s="19"/>
      <c r="J75" s="21">
        <v>432644.5</v>
      </c>
      <c r="K75" s="19"/>
      <c r="L75" s="34"/>
      <c r="M75" s="116"/>
    </row>
    <row r="76" spans="1:13" ht="15.75" thickBot="1">
      <c r="A76" s="38"/>
      <c r="B76" s="39" t="s">
        <v>73</v>
      </c>
      <c r="C76" s="40">
        <v>390303355.99000001</v>
      </c>
      <c r="D76" s="106">
        <f>C76/C76</f>
        <v>1</v>
      </c>
      <c r="E76" s="40">
        <f>E34+E46</f>
        <v>1030580000</v>
      </c>
      <c r="F76" s="106">
        <f>E76/E76</f>
        <v>1</v>
      </c>
      <c r="G76" s="40">
        <f>G34+G46</f>
        <v>894888000</v>
      </c>
      <c r="H76" s="106">
        <f>G76/G76</f>
        <v>1</v>
      </c>
      <c r="I76" s="40">
        <f>I34+I46</f>
        <v>218579000</v>
      </c>
      <c r="J76" s="40">
        <f>J34+J46</f>
        <v>809960387.13</v>
      </c>
      <c r="K76" s="106">
        <f>J76/J76</f>
        <v>1</v>
      </c>
      <c r="L76" s="40">
        <v>84339465.36999999</v>
      </c>
      <c r="M76" s="119">
        <f>J76/G76</f>
        <v>0.90509693629817367</v>
      </c>
    </row>
    <row r="77" spans="1:13" ht="15.75" thickTop="1"/>
  </sheetData>
  <mergeCells count="16">
    <mergeCell ref="A10:B10"/>
    <mergeCell ref="A32:B32"/>
    <mergeCell ref="A1:M1"/>
    <mergeCell ref="A6:B9"/>
    <mergeCell ref="C6:M6"/>
    <mergeCell ref="E7:F7"/>
    <mergeCell ref="G7:H7"/>
    <mergeCell ref="J7:K7"/>
    <mergeCell ref="L7:L8"/>
    <mergeCell ref="M7:M8"/>
    <mergeCell ref="A3:A4"/>
    <mergeCell ref="B3:D4"/>
    <mergeCell ref="E3:F4"/>
    <mergeCell ref="G3:M4"/>
    <mergeCell ref="E5:F5"/>
    <mergeCell ref="G5:M5"/>
  </mergeCells>
  <pageMargins left="0.7" right="0.7" top="0.75" bottom="0.75" header="0.3" footer="0.3"/>
  <pageSetup scale="59" fitToHeight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57"/>
  <sheetViews>
    <sheetView zoomScaleNormal="100" workbookViewId="0">
      <selection activeCell="C59" sqref="C59"/>
    </sheetView>
  </sheetViews>
  <sheetFormatPr defaultRowHeight="15"/>
  <cols>
    <col min="1" max="1" width="18.7109375" customWidth="1"/>
    <col min="2" max="2" width="45.5703125" customWidth="1"/>
    <col min="3" max="4" width="13.7109375" customWidth="1"/>
    <col min="5" max="5" width="15.140625" customWidth="1"/>
    <col min="6" max="6" width="12.42578125" customWidth="1"/>
    <col min="7" max="7" width="15.140625" customWidth="1"/>
    <col min="8" max="8" width="13.42578125" customWidth="1"/>
    <col min="9" max="9" width="14" customWidth="1"/>
    <col min="10" max="10" width="14.5703125" customWidth="1"/>
    <col min="11" max="11" width="13" customWidth="1"/>
    <col min="12" max="12" width="12" customWidth="1"/>
    <col min="15" max="15" width="10.140625" bestFit="1" customWidth="1"/>
  </cols>
  <sheetData>
    <row r="1" spans="1:13">
      <c r="A1" s="301" t="s">
        <v>57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</row>
    <row r="2" spans="1:13" ht="15.75" thickBot="1">
      <c r="A2" s="124" t="s">
        <v>0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 t="s">
        <v>1</v>
      </c>
    </row>
    <row r="3" spans="1:13" ht="15.75" thickTop="1">
      <c r="A3" s="152" t="s">
        <v>58</v>
      </c>
      <c r="B3" s="153" t="s">
        <v>2</v>
      </c>
      <c r="C3" s="153"/>
      <c r="D3" s="153"/>
      <c r="E3" s="154" t="s">
        <v>3</v>
      </c>
      <c r="F3" s="154"/>
      <c r="G3" s="155">
        <v>2025</v>
      </c>
      <c r="H3" s="155"/>
      <c r="I3" s="155"/>
      <c r="J3" s="155"/>
      <c r="K3" s="155"/>
      <c r="L3" s="155"/>
      <c r="M3" s="156"/>
    </row>
    <row r="4" spans="1:13">
      <c r="A4" s="157"/>
      <c r="B4" s="95"/>
      <c r="C4" s="95"/>
      <c r="D4" s="95"/>
      <c r="E4" s="158"/>
      <c r="F4" s="158"/>
      <c r="G4" s="159"/>
      <c r="H4" s="159"/>
      <c r="I4" s="159"/>
      <c r="J4" s="159"/>
      <c r="K4" s="159"/>
      <c r="L4" s="159"/>
      <c r="M4" s="160"/>
    </row>
    <row r="5" spans="1:13">
      <c r="A5" s="161" t="s">
        <v>59</v>
      </c>
      <c r="B5" s="162" t="s">
        <v>53</v>
      </c>
      <c r="C5" s="162"/>
      <c r="D5" s="162"/>
      <c r="E5" s="158" t="s">
        <v>60</v>
      </c>
      <c r="F5" s="158"/>
      <c r="G5" s="163" t="s">
        <v>29</v>
      </c>
      <c r="H5" s="95"/>
      <c r="I5" s="95"/>
      <c r="J5" s="95"/>
      <c r="K5" s="95"/>
      <c r="L5" s="95"/>
      <c r="M5" s="164"/>
    </row>
    <row r="6" spans="1:13">
      <c r="A6" s="165" t="s">
        <v>4</v>
      </c>
      <c r="B6" s="95"/>
      <c r="C6" s="95" t="s">
        <v>61</v>
      </c>
      <c r="D6" s="95"/>
      <c r="E6" s="95"/>
      <c r="F6" s="95"/>
      <c r="G6" s="95"/>
      <c r="H6" s="95"/>
      <c r="I6" s="95"/>
      <c r="J6" s="95"/>
      <c r="K6" s="95"/>
      <c r="L6" s="95"/>
      <c r="M6" s="164"/>
    </row>
    <row r="7" spans="1:13" ht="18">
      <c r="A7" s="165"/>
      <c r="B7" s="95"/>
      <c r="C7" s="10" t="s">
        <v>62</v>
      </c>
      <c r="D7" s="11">
        <v>2024</v>
      </c>
      <c r="E7" s="95" t="s">
        <v>5</v>
      </c>
      <c r="F7" s="95"/>
      <c r="G7" s="95" t="s">
        <v>5</v>
      </c>
      <c r="H7" s="95"/>
      <c r="I7" s="13" t="s">
        <v>5</v>
      </c>
      <c r="J7" s="95" t="s">
        <v>5</v>
      </c>
      <c r="K7" s="95"/>
      <c r="L7" s="96" t="s">
        <v>63</v>
      </c>
      <c r="M7" s="97" t="s">
        <v>6</v>
      </c>
    </row>
    <row r="8" spans="1:13" ht="36">
      <c r="A8" s="165"/>
      <c r="B8" s="95"/>
      <c r="C8" s="13" t="s">
        <v>64</v>
      </c>
      <c r="D8" s="13" t="s">
        <v>7</v>
      </c>
      <c r="E8" s="13" t="s">
        <v>8</v>
      </c>
      <c r="F8" s="13" t="s">
        <v>7</v>
      </c>
      <c r="G8" s="13" t="s">
        <v>9</v>
      </c>
      <c r="H8" s="13" t="s">
        <v>7</v>
      </c>
      <c r="I8" s="13" t="s">
        <v>65</v>
      </c>
      <c r="J8" s="13" t="s">
        <v>10</v>
      </c>
      <c r="K8" s="13" t="s">
        <v>7</v>
      </c>
      <c r="L8" s="96"/>
      <c r="M8" s="97"/>
    </row>
    <row r="9" spans="1:13">
      <c r="A9" s="165"/>
      <c r="B9" s="95"/>
      <c r="C9" s="12" t="s">
        <v>11</v>
      </c>
      <c r="D9" s="12" t="s">
        <v>12</v>
      </c>
      <c r="E9" s="12" t="s">
        <v>13</v>
      </c>
      <c r="F9" s="12" t="s">
        <v>14</v>
      </c>
      <c r="G9" s="12" t="s">
        <v>15</v>
      </c>
      <c r="H9" s="12" t="s">
        <v>16</v>
      </c>
      <c r="I9" s="12" t="s">
        <v>17</v>
      </c>
      <c r="J9" s="12" t="s">
        <v>18</v>
      </c>
      <c r="K9" s="12" t="s">
        <v>19</v>
      </c>
      <c r="L9" s="12" t="s">
        <v>20</v>
      </c>
      <c r="M9" s="252" t="s">
        <v>21</v>
      </c>
    </row>
    <row r="10" spans="1:13">
      <c r="A10" s="237" t="s">
        <v>32</v>
      </c>
      <c r="B10" s="238"/>
      <c r="C10" s="235"/>
      <c r="D10" s="235"/>
      <c r="E10" s="235"/>
      <c r="F10" s="235"/>
      <c r="G10" s="235"/>
      <c r="H10" s="235"/>
      <c r="I10" s="235"/>
      <c r="J10" s="235"/>
      <c r="K10" s="235"/>
      <c r="L10" s="235"/>
      <c r="M10" s="118"/>
    </row>
    <row r="11" spans="1:13">
      <c r="A11" s="233" t="s">
        <v>22</v>
      </c>
      <c r="B11" s="234" t="s">
        <v>23</v>
      </c>
      <c r="C11" s="235"/>
      <c r="D11" s="235"/>
      <c r="E11" s="235"/>
      <c r="F11" s="235"/>
      <c r="G11" s="235"/>
      <c r="H11" s="235"/>
      <c r="I11" s="235"/>
      <c r="J11" s="235"/>
      <c r="K11" s="235"/>
      <c r="L11" s="235"/>
      <c r="M11" s="118"/>
    </row>
    <row r="12" spans="1:13">
      <c r="A12" s="17" t="s">
        <v>34</v>
      </c>
      <c r="B12" s="18" t="s">
        <v>35</v>
      </c>
      <c r="C12" s="19">
        <v>264726626</v>
      </c>
      <c r="D12" s="20">
        <v>0.690443245165139</v>
      </c>
      <c r="E12" s="19">
        <v>253000000</v>
      </c>
      <c r="F12" s="20">
        <v>0.64884771826160104</v>
      </c>
      <c r="G12" s="19">
        <v>274500000</v>
      </c>
      <c r="H12" s="20">
        <v>0.67384948485495666</v>
      </c>
      <c r="I12" s="19">
        <v>21500000</v>
      </c>
      <c r="J12" s="21">
        <v>273437030</v>
      </c>
      <c r="K12" s="20">
        <v>0.67973982404077127</v>
      </c>
      <c r="L12" s="19">
        <v>901872</v>
      </c>
      <c r="M12" s="298">
        <v>0.99671449180327865</v>
      </c>
    </row>
    <row r="13" spans="1:13">
      <c r="A13" s="17" t="s">
        <v>36</v>
      </c>
      <c r="B13" s="18" t="s">
        <v>37</v>
      </c>
      <c r="C13" s="19">
        <v>43730863</v>
      </c>
      <c r="D13" s="20">
        <v>0.11405607142665017</v>
      </c>
      <c r="E13" s="19">
        <v>42222000</v>
      </c>
      <c r="F13" s="20">
        <v>0.10828319510055857</v>
      </c>
      <c r="G13" s="19">
        <v>45982000</v>
      </c>
      <c r="H13" s="20">
        <v>0.11287776689471991</v>
      </c>
      <c r="I13" s="19">
        <v>3760000</v>
      </c>
      <c r="J13" s="21">
        <v>45149600</v>
      </c>
      <c r="K13" s="20">
        <v>0.11217175126107298</v>
      </c>
      <c r="L13" s="19">
        <v>832400</v>
      </c>
      <c r="M13" s="298">
        <v>0.98189726414684009</v>
      </c>
    </row>
    <row r="14" spans="1:13">
      <c r="A14" s="17" t="s">
        <v>38</v>
      </c>
      <c r="B14" s="18" t="s">
        <v>39</v>
      </c>
      <c r="C14" s="19">
        <v>56814736.329999998</v>
      </c>
      <c r="D14" s="20">
        <v>0.14818060244868198</v>
      </c>
      <c r="E14" s="19">
        <v>61508000</v>
      </c>
      <c r="F14" s="20">
        <v>0.15774436938669786</v>
      </c>
      <c r="G14" s="19">
        <v>63308000</v>
      </c>
      <c r="H14" s="20">
        <v>0.15541006625572895</v>
      </c>
      <c r="I14" s="19">
        <v>1800000</v>
      </c>
      <c r="J14" s="21">
        <v>61285800.379999995</v>
      </c>
      <c r="K14" s="20">
        <v>0.15226127265936201</v>
      </c>
      <c r="L14" s="19">
        <v>2022199.6200000048</v>
      </c>
      <c r="M14" s="298">
        <v>0.96805775541795658</v>
      </c>
    </row>
    <row r="15" spans="1:13">
      <c r="A15" s="17" t="s">
        <v>40</v>
      </c>
      <c r="B15" s="18" t="s">
        <v>41</v>
      </c>
      <c r="C15" s="19">
        <v>0</v>
      </c>
      <c r="D15" s="20">
        <v>0</v>
      </c>
      <c r="E15" s="19">
        <v>0</v>
      </c>
      <c r="F15" s="20">
        <v>0</v>
      </c>
      <c r="G15" s="19">
        <v>0</v>
      </c>
      <c r="H15" s="20">
        <v>0</v>
      </c>
      <c r="I15" s="19">
        <v>0</v>
      </c>
      <c r="J15" s="21">
        <v>0</v>
      </c>
      <c r="K15" s="20">
        <v>0</v>
      </c>
      <c r="L15" s="19">
        <v>0</v>
      </c>
      <c r="M15" s="298">
        <v>0</v>
      </c>
    </row>
    <row r="16" spans="1:13">
      <c r="A16" s="17" t="s">
        <v>42</v>
      </c>
      <c r="B16" s="18" t="s">
        <v>43</v>
      </c>
      <c r="C16" s="19">
        <v>0</v>
      </c>
      <c r="D16" s="20">
        <v>0</v>
      </c>
      <c r="E16" s="19">
        <v>0</v>
      </c>
      <c r="F16" s="20">
        <v>0</v>
      </c>
      <c r="G16" s="19">
        <v>0</v>
      </c>
      <c r="H16" s="20">
        <v>0</v>
      </c>
      <c r="I16" s="19">
        <v>0</v>
      </c>
      <c r="J16" s="21">
        <v>0</v>
      </c>
      <c r="K16" s="20">
        <v>0</v>
      </c>
      <c r="L16" s="19">
        <v>0</v>
      </c>
      <c r="M16" s="298">
        <v>0</v>
      </c>
    </row>
    <row r="17" spans="1:15">
      <c r="A17" s="17" t="s">
        <v>44</v>
      </c>
      <c r="B17" s="18" t="s">
        <v>45</v>
      </c>
      <c r="C17" s="19">
        <v>13371080.399999999</v>
      </c>
      <c r="D17" s="20">
        <v>3.4873606339620646E-2</v>
      </c>
      <c r="E17" s="19">
        <v>21000000</v>
      </c>
      <c r="F17" s="20">
        <v>5.3856925231200087E-2</v>
      </c>
      <c r="G17" s="19">
        <v>14203000</v>
      </c>
      <c r="H17" s="20">
        <v>3.4865880631675589E-2</v>
      </c>
      <c r="I17" s="19">
        <v>-6797000</v>
      </c>
      <c r="J17" s="21">
        <v>13840422.67</v>
      </c>
      <c r="K17" s="20">
        <v>3.4385785235912514E-2</v>
      </c>
      <c r="L17" s="19">
        <v>362577.33000000007</v>
      </c>
      <c r="M17" s="298">
        <v>0.97447177849750055</v>
      </c>
    </row>
    <row r="18" spans="1:15">
      <c r="A18" s="17" t="s">
        <v>46</v>
      </c>
      <c r="B18" s="18" t="s">
        <v>47</v>
      </c>
      <c r="C18" s="19">
        <v>1291887</v>
      </c>
      <c r="D18" s="20">
        <v>3.3694179771197471E-3</v>
      </c>
      <c r="E18" s="19">
        <v>192000</v>
      </c>
      <c r="F18" s="20">
        <v>4.9240617354240075E-4</v>
      </c>
      <c r="G18" s="19">
        <v>1208000</v>
      </c>
      <c r="H18" s="20">
        <v>2.9654286983780971E-3</v>
      </c>
      <c r="I18" s="19">
        <v>1016000</v>
      </c>
      <c r="J18" s="21">
        <v>584650</v>
      </c>
      <c r="K18" s="20">
        <v>1.4525314592994472E-3</v>
      </c>
      <c r="L18" s="19">
        <v>623350</v>
      </c>
      <c r="M18" s="298">
        <v>0.48398178807947018</v>
      </c>
    </row>
    <row r="19" spans="1:15">
      <c r="A19" s="22"/>
      <c r="B19" s="23" t="s">
        <v>66</v>
      </c>
      <c r="C19" s="24">
        <v>379935192.72999996</v>
      </c>
      <c r="D19" s="20">
        <v>0.99092294335721143</v>
      </c>
      <c r="E19" s="24">
        <v>377922000</v>
      </c>
      <c r="F19" s="20">
        <v>0.96922461415359995</v>
      </c>
      <c r="G19" s="24">
        <v>399201000</v>
      </c>
      <c r="H19" s="20">
        <v>0.9799686273354592</v>
      </c>
      <c r="I19" s="24">
        <v>21279000</v>
      </c>
      <c r="J19" s="24">
        <f>SUM(J12:J18)</f>
        <v>394297503.05000001</v>
      </c>
      <c r="K19" s="20">
        <v>0.98001116465641835</v>
      </c>
      <c r="L19" s="24">
        <v>4742398.9500000048</v>
      </c>
      <c r="M19" s="246">
        <v>0.98812027287005799</v>
      </c>
    </row>
    <row r="20" spans="1:15">
      <c r="A20" s="17" t="s">
        <v>51</v>
      </c>
      <c r="B20" s="18" t="s">
        <v>48</v>
      </c>
      <c r="C20" s="19">
        <v>0</v>
      </c>
      <c r="D20" s="20">
        <v>0</v>
      </c>
      <c r="E20" s="19">
        <v>0</v>
      </c>
      <c r="F20" s="20">
        <v>0</v>
      </c>
      <c r="G20" s="19">
        <v>0</v>
      </c>
      <c r="H20" s="20">
        <v>0</v>
      </c>
      <c r="I20" s="19">
        <v>0</v>
      </c>
      <c r="J20" s="19">
        <v>0</v>
      </c>
      <c r="K20" s="20">
        <v>0</v>
      </c>
      <c r="L20" s="19">
        <v>0</v>
      </c>
      <c r="M20" s="298">
        <v>0</v>
      </c>
    </row>
    <row r="21" spans="1:15">
      <c r="A21" s="17" t="s">
        <v>52</v>
      </c>
      <c r="B21" s="18" t="s">
        <v>49</v>
      </c>
      <c r="C21" s="19">
        <v>3480284</v>
      </c>
      <c r="D21" s="20">
        <v>9.0770566427885897E-3</v>
      </c>
      <c r="E21" s="19">
        <v>12000000</v>
      </c>
      <c r="F21" s="20">
        <v>3.077538584640005E-2</v>
      </c>
      <c r="G21" s="19">
        <v>8160000</v>
      </c>
      <c r="H21" s="20">
        <v>2.0031372664540789E-2</v>
      </c>
      <c r="I21" s="19">
        <v>-3840000</v>
      </c>
      <c r="J21" s="19">
        <v>8045590</v>
      </c>
      <c r="K21" s="20">
        <v>1.9988835343581698E-2</v>
      </c>
      <c r="L21" s="19">
        <v>114410</v>
      </c>
      <c r="M21" s="298">
        <v>0.98597916666666663</v>
      </c>
    </row>
    <row r="22" spans="1:15">
      <c r="A22" s="17">
        <v>232</v>
      </c>
      <c r="B22" s="33" t="s">
        <v>50</v>
      </c>
      <c r="C22" s="19">
        <v>0</v>
      </c>
      <c r="D22" s="20">
        <v>0</v>
      </c>
      <c r="E22" s="19"/>
      <c r="F22" s="20">
        <v>0</v>
      </c>
      <c r="G22" s="19">
        <v>0</v>
      </c>
      <c r="H22" s="20">
        <v>0</v>
      </c>
      <c r="I22" s="19">
        <v>0</v>
      </c>
      <c r="J22" s="19">
        <v>0</v>
      </c>
      <c r="K22" s="20">
        <v>0</v>
      </c>
      <c r="L22" s="19"/>
      <c r="M22" s="298">
        <v>0</v>
      </c>
    </row>
    <row r="23" spans="1:15">
      <c r="A23" s="22"/>
      <c r="B23" s="23" t="s">
        <v>67</v>
      </c>
      <c r="C23" s="24">
        <v>3480284</v>
      </c>
      <c r="D23" s="20">
        <v>9.0770566427885897E-3</v>
      </c>
      <c r="E23" s="24">
        <v>12000000</v>
      </c>
      <c r="F23" s="20">
        <v>3.077538584640005E-2</v>
      </c>
      <c r="G23" s="24">
        <v>8160000</v>
      </c>
      <c r="H23" s="20">
        <v>2.0031372664540789E-2</v>
      </c>
      <c r="I23" s="24">
        <v>-3840000</v>
      </c>
      <c r="J23" s="24">
        <v>8045590</v>
      </c>
      <c r="K23" s="20">
        <v>1.9988835343581698E-2</v>
      </c>
      <c r="L23" s="24">
        <v>114410</v>
      </c>
      <c r="M23" s="246">
        <v>0.98597916666666663</v>
      </c>
    </row>
    <row r="24" spans="1:15">
      <c r="A24" s="17" t="s">
        <v>51</v>
      </c>
      <c r="B24" s="18" t="s">
        <v>48</v>
      </c>
      <c r="C24" s="19">
        <v>0</v>
      </c>
      <c r="D24" s="20">
        <v>0</v>
      </c>
      <c r="E24" s="19">
        <v>0</v>
      </c>
      <c r="F24" s="20">
        <v>0</v>
      </c>
      <c r="G24" s="19">
        <v>0</v>
      </c>
      <c r="H24" s="20">
        <v>0</v>
      </c>
      <c r="I24" s="19">
        <v>0</v>
      </c>
      <c r="J24" s="19">
        <v>0</v>
      </c>
      <c r="K24" s="20">
        <v>0</v>
      </c>
      <c r="L24" s="19">
        <v>0</v>
      </c>
      <c r="M24" s="298">
        <v>0</v>
      </c>
    </row>
    <row r="25" spans="1:15">
      <c r="A25" s="17" t="s">
        <v>52</v>
      </c>
      <c r="B25" s="18" t="s">
        <v>49</v>
      </c>
      <c r="C25" s="19">
        <v>0</v>
      </c>
      <c r="D25" s="20">
        <v>0</v>
      </c>
      <c r="E25" s="19">
        <v>0</v>
      </c>
      <c r="F25" s="20">
        <v>0</v>
      </c>
      <c r="G25" s="19">
        <v>0</v>
      </c>
      <c r="H25" s="20">
        <v>0</v>
      </c>
      <c r="I25" s="19">
        <v>0</v>
      </c>
      <c r="J25" s="19">
        <v>0</v>
      </c>
      <c r="K25" s="20">
        <v>0</v>
      </c>
      <c r="L25" s="19">
        <v>0</v>
      </c>
      <c r="M25" s="298">
        <v>0</v>
      </c>
    </row>
    <row r="26" spans="1:15">
      <c r="A26" s="22"/>
      <c r="B26" s="23" t="s">
        <v>68</v>
      </c>
      <c r="C26" s="24">
        <v>0</v>
      </c>
      <c r="D26" s="20">
        <v>0</v>
      </c>
      <c r="E26" s="24">
        <v>0</v>
      </c>
      <c r="F26" s="20">
        <v>0</v>
      </c>
      <c r="G26" s="24">
        <v>0</v>
      </c>
      <c r="H26" s="20">
        <v>0</v>
      </c>
      <c r="I26" s="24">
        <v>0</v>
      </c>
      <c r="J26" s="24">
        <v>0</v>
      </c>
      <c r="K26" s="20">
        <v>0</v>
      </c>
      <c r="L26" s="24">
        <v>0</v>
      </c>
      <c r="M26" s="298">
        <v>0</v>
      </c>
    </row>
    <row r="27" spans="1:15">
      <c r="A27" s="26"/>
      <c r="B27" s="27" t="s">
        <v>69</v>
      </c>
      <c r="C27" s="28">
        <v>3480284</v>
      </c>
      <c r="D27" s="32">
        <v>9.0770566427885897E-3</v>
      </c>
      <c r="E27" s="28">
        <v>12000000</v>
      </c>
      <c r="F27" s="32">
        <v>3.077538584640005E-2</v>
      </c>
      <c r="G27" s="28">
        <v>8160000</v>
      </c>
      <c r="H27" s="32">
        <v>2.0031372664540789E-2</v>
      </c>
      <c r="I27" s="28">
        <v>-3840000</v>
      </c>
      <c r="J27" s="28">
        <v>8045590</v>
      </c>
      <c r="K27" s="32">
        <v>1.9988835343581698E-2</v>
      </c>
      <c r="L27" s="28">
        <v>114410</v>
      </c>
      <c r="M27" s="247">
        <v>0.98597916666666663</v>
      </c>
    </row>
    <row r="28" spans="1:15">
      <c r="A28" s="26"/>
      <c r="B28" s="27" t="s">
        <v>70</v>
      </c>
      <c r="C28" s="28">
        <v>383415476.72999996</v>
      </c>
      <c r="D28" s="32">
        <v>1</v>
      </c>
      <c r="E28" s="28">
        <v>389922000</v>
      </c>
      <c r="F28" s="32">
        <v>1</v>
      </c>
      <c r="G28" s="28">
        <v>407361000</v>
      </c>
      <c r="H28" s="32">
        <v>1</v>
      </c>
      <c r="I28" s="28">
        <v>17439000</v>
      </c>
      <c r="J28" s="28">
        <f>J19+J27</f>
        <v>402343093.05000001</v>
      </c>
      <c r="K28" s="32">
        <v>1</v>
      </c>
      <c r="L28" s="28">
        <v>4856808.9500000048</v>
      </c>
      <c r="M28" s="247">
        <v>0.9880773835737835</v>
      </c>
    </row>
    <row r="29" spans="1:15">
      <c r="A29" s="22"/>
      <c r="B29" s="23" t="s">
        <v>71</v>
      </c>
      <c r="C29" s="29">
        <v>16144500</v>
      </c>
      <c r="D29" s="24"/>
      <c r="E29" s="24"/>
      <c r="F29" s="24"/>
      <c r="G29" s="24"/>
      <c r="H29" s="24"/>
      <c r="I29" s="19">
        <v>0</v>
      </c>
      <c r="J29" s="29">
        <v>19768542.999999899</v>
      </c>
      <c r="K29" s="24"/>
      <c r="L29" s="24"/>
      <c r="M29" s="246"/>
      <c r="O29" t="s">
        <v>381</v>
      </c>
    </row>
    <row r="30" spans="1:15">
      <c r="A30" s="22"/>
      <c r="B30" s="23" t="s">
        <v>72</v>
      </c>
      <c r="C30" s="28">
        <v>0</v>
      </c>
      <c r="D30" s="24"/>
      <c r="E30" s="24"/>
      <c r="F30" s="24"/>
      <c r="G30" s="24"/>
      <c r="H30" s="24"/>
      <c r="I30" s="24"/>
      <c r="J30" s="29">
        <v>0</v>
      </c>
      <c r="K30" s="24"/>
      <c r="L30" s="24"/>
      <c r="M30" s="246"/>
    </row>
    <row r="31" spans="1:15">
      <c r="A31" s="26"/>
      <c r="B31" s="27" t="s">
        <v>73</v>
      </c>
      <c r="C31" s="28">
        <v>399559976.72999996</v>
      </c>
      <c r="D31" s="28"/>
      <c r="E31" s="28">
        <v>389922000</v>
      </c>
      <c r="F31" s="32">
        <v>1</v>
      </c>
      <c r="G31" s="28">
        <v>407361000</v>
      </c>
      <c r="H31" s="32">
        <v>1</v>
      </c>
      <c r="I31" s="28">
        <v>17439000</v>
      </c>
      <c r="J31" s="28">
        <f>J28+J29</f>
        <v>422111636.04999989</v>
      </c>
      <c r="K31" s="32">
        <v>1</v>
      </c>
      <c r="L31" s="28">
        <v>4856808.9500000048</v>
      </c>
      <c r="M31" s="247">
        <f>J31/G31</f>
        <v>1.0362102313427155</v>
      </c>
    </row>
    <row r="32" spans="1:15">
      <c r="A32" s="237" t="s">
        <v>74</v>
      </c>
      <c r="B32" s="238"/>
      <c r="C32" s="235"/>
      <c r="D32" s="235"/>
      <c r="E32" s="235"/>
      <c r="F32" s="235"/>
      <c r="G32" s="235"/>
      <c r="H32" s="235"/>
      <c r="I32" s="235"/>
      <c r="J32" s="235"/>
      <c r="K32" s="235"/>
      <c r="L32" s="235"/>
      <c r="M32" s="248"/>
    </row>
    <row r="33" spans="1:15">
      <c r="A33" s="233" t="s">
        <v>33</v>
      </c>
      <c r="B33" s="234" t="s">
        <v>23</v>
      </c>
      <c r="C33" s="235"/>
      <c r="D33" s="235"/>
      <c r="E33" s="235"/>
      <c r="F33" s="235"/>
      <c r="G33" s="235"/>
      <c r="H33" s="235"/>
      <c r="I33" s="235"/>
      <c r="J33" s="235"/>
      <c r="K33" s="235"/>
      <c r="L33" s="235"/>
      <c r="M33" s="248"/>
    </row>
    <row r="34" spans="1:15">
      <c r="A34" s="17"/>
      <c r="B34" s="31" t="s">
        <v>75</v>
      </c>
      <c r="C34" s="28">
        <f>SUM(C35:C41)</f>
        <v>379935192.73000002</v>
      </c>
      <c r="D34" s="32">
        <f>C34/C$56</f>
        <v>0.95088400955318575</v>
      </c>
      <c r="E34" s="28">
        <f>SUM(E35:E41)</f>
        <v>377922000</v>
      </c>
      <c r="F34" s="32">
        <f>E34/E$56</f>
        <v>0.96922461415359995</v>
      </c>
      <c r="G34" s="28">
        <f>SUM(G35:G41)</f>
        <v>399201000</v>
      </c>
      <c r="H34" s="32">
        <f>G34/G$56</f>
        <v>0.9799686273354592</v>
      </c>
      <c r="I34" s="28">
        <f>G34-E34</f>
        <v>21279000</v>
      </c>
      <c r="J34" s="28">
        <f>SUM(J35:J41)</f>
        <v>394297503.05000007</v>
      </c>
      <c r="K34" s="32">
        <f>J34/J$56</f>
        <v>0.93410716354498846</v>
      </c>
      <c r="L34" s="28">
        <f>G34-J34</f>
        <v>4903496.9499999285</v>
      </c>
      <c r="M34" s="247">
        <f>J34/G34</f>
        <v>0.98771672177674918</v>
      </c>
      <c r="O34" s="8"/>
    </row>
    <row r="35" spans="1:15">
      <c r="A35" s="17" t="s">
        <v>76</v>
      </c>
      <c r="B35" s="33" t="s">
        <v>77</v>
      </c>
      <c r="C35" s="21"/>
      <c r="D35" s="242"/>
      <c r="E35" s="19"/>
      <c r="F35" s="20"/>
      <c r="G35" s="19"/>
      <c r="H35" s="20"/>
      <c r="I35" s="19"/>
      <c r="J35" s="21"/>
      <c r="K35" s="20"/>
      <c r="L35" s="28"/>
      <c r="M35" s="246"/>
    </row>
    <row r="36" spans="1:15">
      <c r="A36" s="17" t="s">
        <v>150</v>
      </c>
      <c r="B36" s="33" t="s">
        <v>151</v>
      </c>
      <c r="C36" s="21">
        <v>153071845.63999999</v>
      </c>
      <c r="D36" s="242">
        <f>C36/C$56</f>
        <v>0.38310104753919649</v>
      </c>
      <c r="E36" s="19">
        <v>154470000</v>
      </c>
      <c r="F36" s="20">
        <f>E36/E$56</f>
        <v>0.39615615430778461</v>
      </c>
      <c r="G36" s="19">
        <v>160960770</v>
      </c>
      <c r="H36" s="20">
        <f>G36/G$56</f>
        <v>0.39513053532370551</v>
      </c>
      <c r="I36" s="19">
        <f>G36-E36</f>
        <v>6490770</v>
      </c>
      <c r="J36" s="19">
        <v>159777006.10000008</v>
      </c>
      <c r="K36" s="20">
        <f>J36/J$56</f>
        <v>0.37851836446667897</v>
      </c>
      <c r="L36" s="34">
        <f>G36-J36</f>
        <v>1183763.8999999166</v>
      </c>
      <c r="M36" s="246">
        <f t="shared" ref="M36:M50" si="0">J36/G36</f>
        <v>0.99264563719470333</v>
      </c>
    </row>
    <row r="37" spans="1:15" ht="18">
      <c r="A37" s="17" t="s">
        <v>152</v>
      </c>
      <c r="B37" s="33" t="s">
        <v>153</v>
      </c>
      <c r="C37" s="19">
        <v>3473102.6</v>
      </c>
      <c r="D37" s="242">
        <f>C37/C$56</f>
        <v>8.6923185560873282E-3</v>
      </c>
      <c r="E37" s="244">
        <v>4500000</v>
      </c>
      <c r="F37" s="20">
        <f>E37/E$56</f>
        <v>1.1540769692400019E-2</v>
      </c>
      <c r="G37" s="19">
        <v>3499888</v>
      </c>
      <c r="H37" s="20">
        <f>G37/G$56</f>
        <v>8.5916128446267559E-3</v>
      </c>
      <c r="I37" s="19">
        <f t="shared" ref="I37:I42" si="1">G37-E37</f>
        <v>-1000112</v>
      </c>
      <c r="J37" s="19">
        <v>3405477.9</v>
      </c>
      <c r="K37" s="20">
        <f>J37/J$56</f>
        <v>8.0677186060718158E-3</v>
      </c>
      <c r="L37" s="34">
        <f t="shared" ref="L37:L42" si="2">G37-J37</f>
        <v>94410.100000000093</v>
      </c>
      <c r="M37" s="246">
        <f t="shared" si="0"/>
        <v>0.973024822508606</v>
      </c>
      <c r="O37" s="8"/>
    </row>
    <row r="38" spans="1:15">
      <c r="A38" s="17" t="s">
        <v>154</v>
      </c>
      <c r="B38" s="33" t="s">
        <v>155</v>
      </c>
      <c r="C38" s="19">
        <v>141598884</v>
      </c>
      <c r="D38" s="242">
        <f>C38/C$56</f>
        <v>0.35438705637848333</v>
      </c>
      <c r="E38" s="19">
        <v>133356000</v>
      </c>
      <c r="F38" s="20">
        <f>E38/E$56</f>
        <v>0.34200686291104376</v>
      </c>
      <c r="G38" s="19">
        <v>147209000</v>
      </c>
      <c r="H38" s="20">
        <f>G38/G$56</f>
        <v>0.36137234541352758</v>
      </c>
      <c r="I38" s="19">
        <f t="shared" si="1"/>
        <v>13853000</v>
      </c>
      <c r="J38" s="19">
        <v>146519449.41999999</v>
      </c>
      <c r="K38" s="20">
        <f>J38/J$56</f>
        <v>0.3471106619828988</v>
      </c>
      <c r="L38" s="34">
        <f t="shared" si="2"/>
        <v>689550.58000001311</v>
      </c>
      <c r="M38" s="246">
        <f t="shared" si="0"/>
        <v>0.99531583952068137</v>
      </c>
    </row>
    <row r="39" spans="1:15">
      <c r="A39" s="17" t="s">
        <v>156</v>
      </c>
      <c r="B39" s="33" t="s">
        <v>157</v>
      </c>
      <c r="C39" s="19">
        <v>35531144.689999998</v>
      </c>
      <c r="D39" s="242">
        <f>C39/C$56</f>
        <v>8.8925685151918829E-2</v>
      </c>
      <c r="E39" s="19">
        <v>44048000</v>
      </c>
      <c r="F39" s="20">
        <f>E39/E$56</f>
        <v>0.11296618298018578</v>
      </c>
      <c r="G39" s="19">
        <v>39883342</v>
      </c>
      <c r="H39" s="20">
        <f>G39/G$56</f>
        <v>9.7906628273202387E-2</v>
      </c>
      <c r="I39" s="19">
        <f t="shared" si="1"/>
        <v>-4164658</v>
      </c>
      <c r="J39" s="19">
        <v>38431636.629999995</v>
      </c>
      <c r="K39" s="20">
        <f>J39/J$56</f>
        <v>9.1046143597537973E-2</v>
      </c>
      <c r="L39" s="34">
        <f t="shared" si="2"/>
        <v>1451705.3700000048</v>
      </c>
      <c r="M39" s="246">
        <f t="shared" si="0"/>
        <v>0.96360121050036363</v>
      </c>
    </row>
    <row r="40" spans="1:15">
      <c r="A40" s="17" t="s">
        <v>158</v>
      </c>
      <c r="B40" s="33" t="s">
        <v>159</v>
      </c>
      <c r="C40" s="19">
        <v>34908798.799999997</v>
      </c>
      <c r="D40" s="242">
        <f>C40/C$56</f>
        <v>8.7368107000339992E-2</v>
      </c>
      <c r="E40" s="19">
        <v>41548000</v>
      </c>
      <c r="F40" s="20">
        <f>E40/E$56</f>
        <v>0.10655464426218578</v>
      </c>
      <c r="G40" s="19">
        <v>47648000</v>
      </c>
      <c r="H40" s="20">
        <f>G40/G$56</f>
        <v>0.116967505480397</v>
      </c>
      <c r="I40" s="19">
        <f t="shared" si="1"/>
        <v>6100000</v>
      </c>
      <c r="J40" s="19">
        <v>46163933</v>
      </c>
      <c r="K40" s="20">
        <f>J40/J$56</f>
        <v>0.10936427489180085</v>
      </c>
      <c r="L40" s="34">
        <f t="shared" si="2"/>
        <v>1484067</v>
      </c>
      <c r="M40" s="246">
        <f t="shared" si="0"/>
        <v>0.96885353005372732</v>
      </c>
    </row>
    <row r="41" spans="1:15">
      <c r="A41" s="17" t="s">
        <v>160</v>
      </c>
      <c r="B41" s="33" t="s">
        <v>161</v>
      </c>
      <c r="C41" s="19">
        <v>11351417</v>
      </c>
      <c r="D41" s="242">
        <f>C41/C$56</f>
        <v>2.8409794927159695E-2</v>
      </c>
      <c r="E41" s="19">
        <v>0</v>
      </c>
      <c r="F41" s="20">
        <f>E41/E$56</f>
        <v>0</v>
      </c>
      <c r="G41" s="19">
        <v>0</v>
      </c>
      <c r="H41" s="20">
        <f>G41/G$56</f>
        <v>0</v>
      </c>
      <c r="I41" s="19">
        <f t="shared" si="1"/>
        <v>0</v>
      </c>
      <c r="J41" s="19">
        <v>0</v>
      </c>
      <c r="K41" s="20">
        <f>J41/J$56</f>
        <v>0</v>
      </c>
      <c r="L41" s="34">
        <f t="shared" si="2"/>
        <v>0</v>
      </c>
      <c r="M41" s="246">
        <v>0</v>
      </c>
    </row>
    <row r="42" spans="1:15" s="109" customFormat="1">
      <c r="A42" s="22"/>
      <c r="B42" s="31" t="s">
        <v>83</v>
      </c>
      <c r="C42" s="28">
        <f>C50+C51</f>
        <v>3480284</v>
      </c>
      <c r="D42" s="32">
        <f>C42/C$56</f>
        <v>8.7102918277317323E-3</v>
      </c>
      <c r="E42" s="28">
        <f>E50+E51</f>
        <v>12000000</v>
      </c>
      <c r="F42" s="32">
        <f>E42/E$56</f>
        <v>3.077538584640005E-2</v>
      </c>
      <c r="G42" s="28">
        <f>G50+G51</f>
        <v>8160000</v>
      </c>
      <c r="H42" s="32">
        <f>G42/G$56</f>
        <v>2.0031372664540789E-2</v>
      </c>
      <c r="I42" s="28">
        <f t="shared" si="1"/>
        <v>-3840000</v>
      </c>
      <c r="J42" s="28">
        <f>J50+J51</f>
        <v>8045590</v>
      </c>
      <c r="K42" s="32">
        <f>J42/J$56</f>
        <v>1.9060336917712882E-2</v>
      </c>
      <c r="L42" s="28">
        <f t="shared" si="2"/>
        <v>114410</v>
      </c>
      <c r="M42" s="247">
        <f t="shared" si="0"/>
        <v>0.98597916666666663</v>
      </c>
    </row>
    <row r="43" spans="1:15">
      <c r="A43" s="17" t="s">
        <v>76</v>
      </c>
      <c r="B43" s="33" t="s">
        <v>77</v>
      </c>
      <c r="C43" s="19"/>
      <c r="D43" s="242"/>
      <c r="E43" s="19"/>
      <c r="F43" s="20"/>
      <c r="G43" s="19"/>
      <c r="H43" s="20"/>
      <c r="I43" s="19"/>
      <c r="J43" s="21"/>
      <c r="K43" s="20"/>
      <c r="L43" s="34"/>
      <c r="M43" s="246">
        <v>0</v>
      </c>
    </row>
    <row r="44" spans="1:15">
      <c r="A44" s="17" t="s">
        <v>162</v>
      </c>
      <c r="B44" s="33" t="s">
        <v>163</v>
      </c>
      <c r="C44" s="19">
        <v>0</v>
      </c>
      <c r="D44" s="242">
        <f>C44/C$56</f>
        <v>0</v>
      </c>
      <c r="E44" s="19">
        <v>12000000</v>
      </c>
      <c r="F44" s="20">
        <f>E44/E$56</f>
        <v>3.077538584640005E-2</v>
      </c>
      <c r="G44" s="19">
        <v>8160000</v>
      </c>
      <c r="H44" s="20">
        <f>G44/G$56</f>
        <v>2.0031372664540789E-2</v>
      </c>
      <c r="I44" s="19">
        <f>G44-E44</f>
        <v>-3840000</v>
      </c>
      <c r="J44" s="19">
        <v>8045590</v>
      </c>
      <c r="K44" s="20">
        <f>J44/J$56</f>
        <v>1.9060336917712882E-2</v>
      </c>
      <c r="L44" s="34">
        <f>G44-J44</f>
        <v>114410</v>
      </c>
      <c r="M44" s="246">
        <f t="shared" si="0"/>
        <v>0.98597916666666663</v>
      </c>
    </row>
    <row r="45" spans="1:15">
      <c r="A45" s="17" t="s">
        <v>164</v>
      </c>
      <c r="B45" s="33" t="s">
        <v>165</v>
      </c>
      <c r="C45" s="19">
        <v>292068</v>
      </c>
      <c r="D45" s="242">
        <f>C45/C$56</f>
        <v>7.3097411404987394E-4</v>
      </c>
      <c r="E45" s="19">
        <v>0</v>
      </c>
      <c r="F45" s="20">
        <f>E45/E$56</f>
        <v>0</v>
      </c>
      <c r="G45" s="19">
        <v>0</v>
      </c>
      <c r="H45" s="20">
        <f>G45/G$56</f>
        <v>0</v>
      </c>
      <c r="I45" s="19">
        <v>0</v>
      </c>
      <c r="J45" s="19">
        <v>0</v>
      </c>
      <c r="K45" s="20">
        <f>J45/J$56</f>
        <v>0</v>
      </c>
      <c r="L45" s="34">
        <v>0</v>
      </c>
      <c r="M45" s="246">
        <v>0</v>
      </c>
    </row>
    <row r="46" spans="1:15">
      <c r="A46" s="17" t="s">
        <v>166</v>
      </c>
      <c r="B46" s="33" t="s">
        <v>167</v>
      </c>
      <c r="C46" s="19">
        <v>500000</v>
      </c>
      <c r="D46" s="242">
        <f>C46/C$56</f>
        <v>1.251376587044582E-3</v>
      </c>
      <c r="E46" s="19">
        <v>0</v>
      </c>
      <c r="F46" s="20">
        <f>E46/E$56</f>
        <v>0</v>
      </c>
      <c r="G46" s="19"/>
      <c r="H46" s="20">
        <f>G46/G$56</f>
        <v>0</v>
      </c>
      <c r="I46" s="19"/>
      <c r="J46" s="19"/>
      <c r="K46" s="20">
        <f>J46/J$56</f>
        <v>0</v>
      </c>
      <c r="L46" s="34"/>
      <c r="M46" s="246">
        <v>0</v>
      </c>
    </row>
    <row r="47" spans="1:15">
      <c r="A47" s="17" t="s">
        <v>168</v>
      </c>
      <c r="B47" s="33" t="s">
        <v>169</v>
      </c>
      <c r="C47" s="19">
        <v>984816</v>
      </c>
      <c r="D47" s="242">
        <f>C47/C$56</f>
        <v>2.4647513698937938E-3</v>
      </c>
      <c r="E47" s="19">
        <v>0</v>
      </c>
      <c r="F47" s="20">
        <f>E47/E$56</f>
        <v>0</v>
      </c>
      <c r="G47" s="19">
        <v>0</v>
      </c>
      <c r="H47" s="20">
        <f>G47/G$56</f>
        <v>0</v>
      </c>
      <c r="I47" s="19">
        <v>0</v>
      </c>
      <c r="J47" s="19">
        <v>0</v>
      </c>
      <c r="K47" s="20">
        <f>J47/J$56</f>
        <v>0</v>
      </c>
      <c r="L47" s="34">
        <v>0</v>
      </c>
      <c r="M47" s="246">
        <v>0</v>
      </c>
    </row>
    <row r="48" spans="1:15">
      <c r="A48" s="17" t="s">
        <v>170</v>
      </c>
      <c r="B48" s="33" t="s">
        <v>171</v>
      </c>
      <c r="C48" s="19">
        <v>810840</v>
      </c>
      <c r="D48" s="242">
        <f>C48/C$56</f>
        <v>2.0293323836784575E-3</v>
      </c>
      <c r="E48" s="19">
        <v>0</v>
      </c>
      <c r="F48" s="20">
        <f>E48/E$56</f>
        <v>0</v>
      </c>
      <c r="G48" s="19"/>
      <c r="H48" s="20">
        <f>G48/G$56</f>
        <v>0</v>
      </c>
      <c r="I48" s="19"/>
      <c r="J48" s="19"/>
      <c r="K48" s="20">
        <f>J48/J$56</f>
        <v>0</v>
      </c>
      <c r="L48" s="34"/>
      <c r="M48" s="246">
        <v>0</v>
      </c>
    </row>
    <row r="49" spans="1:13" ht="18">
      <c r="A49" s="17" t="s">
        <v>172</v>
      </c>
      <c r="B49" s="33" t="s">
        <v>173</v>
      </c>
      <c r="C49" s="19">
        <v>892560</v>
      </c>
      <c r="D49" s="242">
        <f>C49/C$56</f>
        <v>2.2338573730650243E-3</v>
      </c>
      <c r="E49" s="19">
        <v>0</v>
      </c>
      <c r="F49" s="20">
        <f>E49/E$56</f>
        <v>0</v>
      </c>
      <c r="G49" s="19"/>
      <c r="H49" s="20">
        <f>G49/G$56</f>
        <v>0</v>
      </c>
      <c r="I49" s="19"/>
      <c r="J49" s="21"/>
      <c r="K49" s="20">
        <f>J49/J$56</f>
        <v>0</v>
      </c>
      <c r="L49" s="34">
        <v>0</v>
      </c>
      <c r="M49" s="246">
        <v>0</v>
      </c>
    </row>
    <row r="50" spans="1:13" s="109" customFormat="1">
      <c r="A50" s="22"/>
      <c r="B50" s="36" t="s">
        <v>67</v>
      </c>
      <c r="C50" s="24">
        <f>SUM(C44:C49)</f>
        <v>3480284</v>
      </c>
      <c r="D50" s="249">
        <f>C50/C$56</f>
        <v>8.7102918277317323E-3</v>
      </c>
      <c r="E50" s="24">
        <f>SUM(E44:E49)</f>
        <v>12000000</v>
      </c>
      <c r="F50" s="35">
        <f>E50/E$56</f>
        <v>3.077538584640005E-2</v>
      </c>
      <c r="G50" s="24">
        <f>SUM(G44:G49)</f>
        <v>8160000</v>
      </c>
      <c r="H50" s="35">
        <f>G50/G$56</f>
        <v>2.0031372664540789E-2</v>
      </c>
      <c r="I50" s="24">
        <f t="shared" ref="I50:I51" si="3">G50-E50</f>
        <v>-3840000</v>
      </c>
      <c r="J50" s="24">
        <f>SUM(J44:J49)</f>
        <v>8045590</v>
      </c>
      <c r="K50" s="35">
        <f>J50/J$56</f>
        <v>1.9060336917712882E-2</v>
      </c>
      <c r="L50" s="61">
        <f>G50-J50</f>
        <v>114410</v>
      </c>
      <c r="M50" s="246">
        <f t="shared" si="0"/>
        <v>0.98597916666666663</v>
      </c>
    </row>
    <row r="51" spans="1:13" s="109" customFormat="1" ht="15.75" customHeight="1">
      <c r="A51" s="22"/>
      <c r="B51" s="36" t="s">
        <v>68</v>
      </c>
      <c r="C51" s="24">
        <v>0</v>
      </c>
      <c r="D51" s="249">
        <f>C51/C$56</f>
        <v>0</v>
      </c>
      <c r="E51" s="29">
        <v>0</v>
      </c>
      <c r="F51" s="35">
        <f>E51/E$56</f>
        <v>0</v>
      </c>
      <c r="G51" s="29">
        <v>0</v>
      </c>
      <c r="H51" s="35">
        <f>G51/G$56</f>
        <v>0</v>
      </c>
      <c r="I51" s="29">
        <f t="shared" si="3"/>
        <v>0</v>
      </c>
      <c r="J51" s="29"/>
      <c r="K51" s="35">
        <f>J51/J$56</f>
        <v>0</v>
      </c>
      <c r="L51" s="61">
        <v>0</v>
      </c>
      <c r="M51" s="246">
        <v>0</v>
      </c>
    </row>
    <row r="52" spans="1:13" s="109" customFormat="1" ht="15.75" customHeight="1">
      <c r="A52" s="22" t="s">
        <v>389</v>
      </c>
      <c r="B52" s="33" t="s">
        <v>77</v>
      </c>
      <c r="C52" s="24"/>
      <c r="D52" s="249"/>
      <c r="E52" s="29"/>
      <c r="F52" s="35"/>
      <c r="G52" s="29"/>
      <c r="H52" s="35"/>
      <c r="I52" s="29"/>
      <c r="J52" s="29"/>
      <c r="K52" s="35"/>
      <c r="L52" s="61"/>
      <c r="M52" s="246"/>
    </row>
    <row r="53" spans="1:13">
      <c r="A53" s="250" t="s">
        <v>150</v>
      </c>
      <c r="B53" s="33" t="s">
        <v>151</v>
      </c>
      <c r="C53" s="19">
        <v>3364509</v>
      </c>
      <c r="D53" s="242">
        <f>C53/C$56</f>
        <v>8.4205355790015583E-3</v>
      </c>
      <c r="E53" s="19"/>
      <c r="F53" s="19"/>
      <c r="G53" s="19">
        <v>0</v>
      </c>
      <c r="H53" s="19"/>
      <c r="I53" s="19">
        <v>0</v>
      </c>
      <c r="J53" s="21"/>
      <c r="K53" s="19"/>
      <c r="L53" s="34">
        <v>0</v>
      </c>
      <c r="M53" s="246"/>
    </row>
    <row r="54" spans="1:13">
      <c r="A54" s="250" t="s">
        <v>158</v>
      </c>
      <c r="B54" s="33" t="s">
        <v>159</v>
      </c>
      <c r="C54" s="19">
        <v>11018491</v>
      </c>
      <c r="D54" s="242">
        <f>C54/C$56</f>
        <v>2.7576563323922887E-2</v>
      </c>
      <c r="E54" s="19"/>
      <c r="F54" s="19"/>
      <c r="G54" s="19"/>
      <c r="H54" s="19"/>
      <c r="I54" s="19"/>
      <c r="J54" s="21">
        <v>11530162</v>
      </c>
      <c r="K54" s="19"/>
      <c r="L54" s="34"/>
      <c r="M54" s="246"/>
    </row>
    <row r="55" spans="1:13">
      <c r="A55" s="250" t="s">
        <v>174</v>
      </c>
      <c r="B55" s="33" t="s">
        <v>391</v>
      </c>
      <c r="C55" s="19">
        <v>1761500</v>
      </c>
      <c r="D55" s="242">
        <f>C55/C$56</f>
        <v>4.4085997161580626E-3</v>
      </c>
      <c r="E55" s="19"/>
      <c r="F55" s="19"/>
      <c r="G55" s="19">
        <v>0</v>
      </c>
      <c r="H55" s="19"/>
      <c r="I55" s="19">
        <v>0</v>
      </c>
      <c r="J55" s="21">
        <v>8238381</v>
      </c>
      <c r="K55" s="19"/>
      <c r="L55" s="34"/>
      <c r="M55" s="246"/>
    </row>
    <row r="56" spans="1:13" ht="15.75" thickBot="1">
      <c r="A56" s="38"/>
      <c r="B56" s="39" t="s">
        <v>73</v>
      </c>
      <c r="C56" s="40">
        <v>399559976.73000002</v>
      </c>
      <c r="D56" s="106">
        <v>1</v>
      </c>
      <c r="E56" s="40">
        <f>E34+E42+E54+E55</f>
        <v>389922000</v>
      </c>
      <c r="F56" s="106">
        <v>1</v>
      </c>
      <c r="G56" s="40">
        <f>G34+G42+G54+G55</f>
        <v>407361000</v>
      </c>
      <c r="H56" s="106">
        <v>1</v>
      </c>
      <c r="I56" s="40">
        <v>17439000</v>
      </c>
      <c r="J56" s="40">
        <f>J34+J42+J54+J55</f>
        <v>422111636.05000007</v>
      </c>
      <c r="K56" s="106">
        <v>1</v>
      </c>
      <c r="L56" s="40">
        <v>4856808.9500000123</v>
      </c>
      <c r="M56" s="251">
        <f>J56/G56</f>
        <v>1.0362102313427159</v>
      </c>
    </row>
    <row r="57" spans="1:13" ht="15.75" thickTop="1"/>
  </sheetData>
  <mergeCells count="16">
    <mergeCell ref="A1:M1"/>
    <mergeCell ref="A3:A4"/>
    <mergeCell ref="B3:D4"/>
    <mergeCell ref="E3:F4"/>
    <mergeCell ref="G3:M4"/>
    <mergeCell ref="E5:F5"/>
    <mergeCell ref="G5:M5"/>
    <mergeCell ref="A10:B10"/>
    <mergeCell ref="A32:B32"/>
    <mergeCell ref="A6:B9"/>
    <mergeCell ref="C6:M6"/>
    <mergeCell ref="E7:F7"/>
    <mergeCell ref="G7:H7"/>
    <mergeCell ref="J7:K7"/>
    <mergeCell ref="L7:L8"/>
    <mergeCell ref="M7:M8"/>
  </mergeCells>
  <pageMargins left="0.7" right="0.7" top="0.75" bottom="0.75" header="0.3" footer="0.3"/>
  <pageSetup scale="62" fitToHeight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54"/>
  <sheetViews>
    <sheetView zoomScaleNormal="100" workbookViewId="0">
      <selection sqref="A1:M1"/>
    </sheetView>
  </sheetViews>
  <sheetFormatPr defaultRowHeight="15"/>
  <cols>
    <col min="1" max="1" width="15.28515625" customWidth="1"/>
    <col min="2" max="2" width="39.140625" customWidth="1"/>
    <col min="3" max="3" width="13.28515625" customWidth="1"/>
    <col min="4" max="4" width="11.28515625" customWidth="1"/>
    <col min="5" max="5" width="15.140625" customWidth="1"/>
    <col min="6" max="6" width="11.42578125" customWidth="1"/>
    <col min="7" max="7" width="14.140625" customWidth="1"/>
    <col min="8" max="8" width="11.28515625" customWidth="1"/>
    <col min="9" max="9" width="12.7109375" customWidth="1"/>
    <col min="10" max="10" width="15" customWidth="1"/>
    <col min="11" max="12" width="11.5703125" customWidth="1"/>
  </cols>
  <sheetData>
    <row r="1" spans="1:13">
      <c r="A1" s="301" t="s">
        <v>57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</row>
    <row r="2" spans="1:13" ht="15.75" thickBot="1">
      <c r="A2" s="124" t="s">
        <v>0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 t="s">
        <v>1</v>
      </c>
    </row>
    <row r="3" spans="1:13" ht="15.75" thickTop="1">
      <c r="A3" s="152" t="s">
        <v>58</v>
      </c>
      <c r="B3" s="153" t="s">
        <v>2</v>
      </c>
      <c r="C3" s="153"/>
      <c r="D3" s="153"/>
      <c r="E3" s="154" t="s">
        <v>3</v>
      </c>
      <c r="F3" s="154"/>
      <c r="G3" s="155">
        <v>2025</v>
      </c>
      <c r="H3" s="155"/>
      <c r="I3" s="155"/>
      <c r="J3" s="155"/>
      <c r="K3" s="155"/>
      <c r="L3" s="155"/>
      <c r="M3" s="156"/>
    </row>
    <row r="4" spans="1:13">
      <c r="A4" s="157"/>
      <c r="B4" s="95"/>
      <c r="C4" s="95"/>
      <c r="D4" s="95"/>
      <c r="E4" s="158"/>
      <c r="F4" s="158"/>
      <c r="G4" s="159"/>
      <c r="H4" s="159"/>
      <c r="I4" s="159"/>
      <c r="J4" s="159"/>
      <c r="K4" s="159"/>
      <c r="L4" s="159"/>
      <c r="M4" s="160"/>
    </row>
    <row r="5" spans="1:13">
      <c r="A5" s="161" t="s">
        <v>59</v>
      </c>
      <c r="B5" s="162" t="s">
        <v>54</v>
      </c>
      <c r="C5" s="162"/>
      <c r="D5" s="162"/>
      <c r="E5" s="158" t="s">
        <v>60</v>
      </c>
      <c r="F5" s="158"/>
      <c r="G5" s="95">
        <v>4170</v>
      </c>
      <c r="H5" s="95"/>
      <c r="I5" s="95"/>
      <c r="J5" s="95"/>
      <c r="K5" s="95"/>
      <c r="L5" s="95"/>
      <c r="M5" s="164"/>
    </row>
    <row r="6" spans="1:13">
      <c r="A6" s="165" t="s">
        <v>4</v>
      </c>
      <c r="B6" s="95"/>
      <c r="C6" s="95" t="s">
        <v>61</v>
      </c>
      <c r="D6" s="95"/>
      <c r="E6" s="95"/>
      <c r="F6" s="95"/>
      <c r="G6" s="95"/>
      <c r="H6" s="95"/>
      <c r="I6" s="95"/>
      <c r="J6" s="95"/>
      <c r="K6" s="95"/>
      <c r="L6" s="95"/>
      <c r="M6" s="164"/>
    </row>
    <row r="7" spans="1:13" ht="18">
      <c r="A7" s="165"/>
      <c r="B7" s="95"/>
      <c r="C7" s="10" t="s">
        <v>62</v>
      </c>
      <c r="D7" s="11">
        <v>2024</v>
      </c>
      <c r="E7" s="95" t="s">
        <v>5</v>
      </c>
      <c r="F7" s="95"/>
      <c r="G7" s="95" t="s">
        <v>5</v>
      </c>
      <c r="H7" s="95"/>
      <c r="I7" s="13" t="s">
        <v>5</v>
      </c>
      <c r="J7" s="95" t="s">
        <v>5</v>
      </c>
      <c r="K7" s="95"/>
      <c r="L7" s="96" t="s">
        <v>63</v>
      </c>
      <c r="M7" s="97" t="s">
        <v>6</v>
      </c>
    </row>
    <row r="8" spans="1:13" ht="36">
      <c r="A8" s="165"/>
      <c r="B8" s="95"/>
      <c r="C8" s="13" t="s">
        <v>64</v>
      </c>
      <c r="D8" s="13" t="s">
        <v>7</v>
      </c>
      <c r="E8" s="13" t="s">
        <v>8</v>
      </c>
      <c r="F8" s="13" t="s">
        <v>7</v>
      </c>
      <c r="G8" s="13" t="s">
        <v>9</v>
      </c>
      <c r="H8" s="13" t="s">
        <v>7</v>
      </c>
      <c r="I8" s="13" t="s">
        <v>65</v>
      </c>
      <c r="J8" s="13" t="s">
        <v>10</v>
      </c>
      <c r="K8" s="13" t="s">
        <v>7</v>
      </c>
      <c r="L8" s="96"/>
      <c r="M8" s="97"/>
    </row>
    <row r="9" spans="1:13" ht="15.75" thickBot="1">
      <c r="A9" s="166"/>
      <c r="B9" s="167"/>
      <c r="C9" s="14" t="s">
        <v>11</v>
      </c>
      <c r="D9" s="14" t="s">
        <v>12</v>
      </c>
      <c r="E9" s="14" t="s">
        <v>13</v>
      </c>
      <c r="F9" s="14" t="s">
        <v>14</v>
      </c>
      <c r="G9" s="14" t="s">
        <v>15</v>
      </c>
      <c r="H9" s="14" t="s">
        <v>16</v>
      </c>
      <c r="I9" s="14" t="s">
        <v>17</v>
      </c>
      <c r="J9" s="14" t="s">
        <v>18</v>
      </c>
      <c r="K9" s="14" t="s">
        <v>19</v>
      </c>
      <c r="L9" s="14" t="s">
        <v>20</v>
      </c>
      <c r="M9" s="15" t="s">
        <v>21</v>
      </c>
    </row>
    <row r="10" spans="1:13" ht="15.75" thickTop="1">
      <c r="A10" s="229" t="s">
        <v>32</v>
      </c>
      <c r="B10" s="230"/>
      <c r="C10" s="231"/>
      <c r="D10" s="231"/>
      <c r="E10" s="231"/>
      <c r="F10" s="231"/>
      <c r="G10" s="231"/>
      <c r="H10" s="231"/>
      <c r="I10" s="231"/>
      <c r="J10" s="231"/>
      <c r="K10" s="231"/>
      <c r="L10" s="231"/>
      <c r="M10" s="232"/>
    </row>
    <row r="11" spans="1:13">
      <c r="A11" s="233" t="s">
        <v>22</v>
      </c>
      <c r="B11" s="234" t="s">
        <v>23</v>
      </c>
      <c r="C11" s="235"/>
      <c r="D11" s="235"/>
      <c r="E11" s="235"/>
      <c r="F11" s="235"/>
      <c r="G11" s="235"/>
      <c r="H11" s="235"/>
      <c r="I11" s="235"/>
      <c r="J11" s="235"/>
      <c r="K11" s="235"/>
      <c r="L11" s="235"/>
      <c r="M11" s="118"/>
    </row>
    <row r="12" spans="1:13">
      <c r="A12" s="17" t="s">
        <v>34</v>
      </c>
      <c r="B12" s="18" t="s">
        <v>35</v>
      </c>
      <c r="C12" s="259">
        <v>166604731</v>
      </c>
      <c r="D12" s="261">
        <v>0.70482147742767132</v>
      </c>
      <c r="E12" s="259">
        <v>186080000</v>
      </c>
      <c r="F12" s="261">
        <v>0.65756367851185937</v>
      </c>
      <c r="G12" s="259">
        <v>191140000</v>
      </c>
      <c r="H12" s="261">
        <v>0.67691087257544158</v>
      </c>
      <c r="I12" s="259">
        <f t="shared" ref="I12:I46" si="0">G12-E12</f>
        <v>5060000</v>
      </c>
      <c r="J12" s="259">
        <v>191139007</v>
      </c>
      <c r="K12" s="261">
        <v>0.68493995307646016</v>
      </c>
      <c r="L12" s="259">
        <f t="shared" ref="L12:L28" si="1">G12-J12</f>
        <v>993</v>
      </c>
      <c r="M12" s="306">
        <v>0.99999480485508008</v>
      </c>
    </row>
    <row r="13" spans="1:13">
      <c r="A13" s="17" t="s">
        <v>36</v>
      </c>
      <c r="B13" s="18" t="s">
        <v>37</v>
      </c>
      <c r="C13" s="259">
        <v>27720120</v>
      </c>
      <c r="D13" s="261">
        <v>0.11726999476907016</v>
      </c>
      <c r="E13" s="259">
        <v>40899000</v>
      </c>
      <c r="F13" s="261">
        <v>0.14452760580103469</v>
      </c>
      <c r="G13" s="259">
        <v>31826000</v>
      </c>
      <c r="H13" s="261">
        <v>0.11270987459760386</v>
      </c>
      <c r="I13" s="259">
        <f t="shared" si="0"/>
        <v>-9073000</v>
      </c>
      <c r="J13" s="259">
        <v>31825968</v>
      </c>
      <c r="K13" s="261">
        <v>0.11404724431017328</v>
      </c>
      <c r="L13" s="259">
        <f t="shared" si="1"/>
        <v>32</v>
      </c>
      <c r="M13" s="306">
        <v>0.99999899453277197</v>
      </c>
    </row>
    <row r="14" spans="1:13">
      <c r="A14" s="17" t="s">
        <v>38</v>
      </c>
      <c r="B14" s="18" t="s">
        <v>39</v>
      </c>
      <c r="C14" s="259">
        <v>32448998</v>
      </c>
      <c r="D14" s="261">
        <v>0.13727551777270688</v>
      </c>
      <c r="E14" s="259">
        <v>33957000</v>
      </c>
      <c r="F14" s="261">
        <v>0.11999618352981087</v>
      </c>
      <c r="G14" s="259">
        <v>36957000</v>
      </c>
      <c r="H14" s="261">
        <v>0.13088100406911474</v>
      </c>
      <c r="I14" s="259">
        <f t="shared" si="0"/>
        <v>3000000</v>
      </c>
      <c r="J14" s="259">
        <v>34381654</v>
      </c>
      <c r="K14" s="261">
        <v>0.12320545579401847</v>
      </c>
      <c r="L14" s="259">
        <f t="shared" si="1"/>
        <v>2575346</v>
      </c>
      <c r="M14" s="306">
        <v>0.93031506886381465</v>
      </c>
    </row>
    <row r="15" spans="1:13">
      <c r="A15" s="17" t="s">
        <v>40</v>
      </c>
      <c r="B15" s="18" t="s">
        <v>41</v>
      </c>
      <c r="C15" s="259">
        <v>0</v>
      </c>
      <c r="D15" s="261">
        <v>0</v>
      </c>
      <c r="E15" s="259">
        <v>0</v>
      </c>
      <c r="F15" s="261">
        <v>0</v>
      </c>
      <c r="G15" s="259">
        <v>0</v>
      </c>
      <c r="H15" s="261">
        <v>0</v>
      </c>
      <c r="I15" s="259">
        <f t="shared" si="0"/>
        <v>0</v>
      </c>
      <c r="J15" s="259">
        <v>0</v>
      </c>
      <c r="K15" s="261">
        <v>0</v>
      </c>
      <c r="L15" s="259">
        <f t="shared" si="1"/>
        <v>0</v>
      </c>
      <c r="M15" s="306">
        <v>0</v>
      </c>
    </row>
    <row r="16" spans="1:13">
      <c r="A16" s="17" t="s">
        <v>42</v>
      </c>
      <c r="B16" s="18" t="s">
        <v>43</v>
      </c>
      <c r="C16" s="259">
        <v>0</v>
      </c>
      <c r="D16" s="261">
        <v>0</v>
      </c>
      <c r="E16" s="259">
        <v>0</v>
      </c>
      <c r="F16" s="261">
        <v>0</v>
      </c>
      <c r="G16" s="259">
        <v>0</v>
      </c>
      <c r="H16" s="261">
        <v>0</v>
      </c>
      <c r="I16" s="259">
        <f t="shared" si="0"/>
        <v>0</v>
      </c>
      <c r="J16" s="259">
        <v>0</v>
      </c>
      <c r="K16" s="261">
        <v>0</v>
      </c>
      <c r="L16" s="259">
        <f t="shared" si="1"/>
        <v>0</v>
      </c>
      <c r="M16" s="306">
        <v>0</v>
      </c>
    </row>
    <row r="17" spans="1:14">
      <c r="A17" s="17" t="s">
        <v>44</v>
      </c>
      <c r="B17" s="18" t="s">
        <v>45</v>
      </c>
      <c r="C17" s="259">
        <v>0</v>
      </c>
      <c r="D17" s="261">
        <v>0</v>
      </c>
      <c r="E17" s="259">
        <v>0</v>
      </c>
      <c r="F17" s="261">
        <v>0</v>
      </c>
      <c r="G17" s="259">
        <v>0</v>
      </c>
      <c r="H17" s="261">
        <v>0</v>
      </c>
      <c r="I17" s="259">
        <f t="shared" si="0"/>
        <v>0</v>
      </c>
      <c r="J17" s="259">
        <v>0</v>
      </c>
      <c r="K17" s="261">
        <v>0</v>
      </c>
      <c r="L17" s="259">
        <f t="shared" si="1"/>
        <v>0</v>
      </c>
      <c r="M17" s="306">
        <v>0</v>
      </c>
    </row>
    <row r="18" spans="1:14">
      <c r="A18" s="17" t="s">
        <v>46</v>
      </c>
      <c r="B18" s="18" t="s">
        <v>47</v>
      </c>
      <c r="C18" s="259">
        <v>1228468</v>
      </c>
      <c r="D18" s="261">
        <v>5.1970350753882044E-3</v>
      </c>
      <c r="E18" s="259">
        <v>48000</v>
      </c>
      <c r="F18" s="261">
        <v>1.6962089729454668E-4</v>
      </c>
      <c r="G18" s="259">
        <v>448000</v>
      </c>
      <c r="H18" s="261">
        <v>1.5865651926012232E-3</v>
      </c>
      <c r="I18" s="259">
        <f t="shared" si="0"/>
        <v>400000</v>
      </c>
      <c r="J18" s="259">
        <v>190880</v>
      </c>
      <c r="K18" s="261">
        <v>6.840118105418153E-4</v>
      </c>
      <c r="L18" s="259">
        <f t="shared" si="1"/>
        <v>257120</v>
      </c>
      <c r="M18" s="306">
        <v>0.42607142857142855</v>
      </c>
    </row>
    <row r="19" spans="1:14">
      <c r="A19" s="22"/>
      <c r="B19" s="23" t="s">
        <v>66</v>
      </c>
      <c r="C19" s="262">
        <v>228002317</v>
      </c>
      <c r="D19" s="261">
        <v>0.96456402504483651</v>
      </c>
      <c r="E19" s="262">
        <v>260984000</v>
      </c>
      <c r="F19" s="261">
        <v>0.92225708873999945</v>
      </c>
      <c r="G19" s="262">
        <v>260371000</v>
      </c>
      <c r="H19" s="261">
        <v>0.92208831643476141</v>
      </c>
      <c r="I19" s="262">
        <f t="shared" si="0"/>
        <v>-613000</v>
      </c>
      <c r="J19" s="262">
        <v>257537509</v>
      </c>
      <c r="K19" s="261">
        <v>0.9228766649911937</v>
      </c>
      <c r="L19" s="262">
        <f t="shared" si="1"/>
        <v>2833491</v>
      </c>
      <c r="M19" s="253">
        <v>0.98911748620258</v>
      </c>
    </row>
    <row r="20" spans="1:14">
      <c r="A20" s="17" t="s">
        <v>51</v>
      </c>
      <c r="B20" s="18" t="s">
        <v>48</v>
      </c>
      <c r="C20" s="259">
        <v>0</v>
      </c>
      <c r="D20" s="261">
        <v>0</v>
      </c>
      <c r="E20" s="259">
        <v>0</v>
      </c>
      <c r="F20" s="261">
        <v>0</v>
      </c>
      <c r="G20" s="259">
        <v>0</v>
      </c>
      <c r="H20" s="261">
        <v>0</v>
      </c>
      <c r="I20" s="259">
        <f t="shared" si="0"/>
        <v>0</v>
      </c>
      <c r="J20" s="259">
        <v>0</v>
      </c>
      <c r="K20" s="261">
        <v>0</v>
      </c>
      <c r="L20" s="259">
        <f t="shared" si="1"/>
        <v>0</v>
      </c>
      <c r="M20" s="306">
        <v>0</v>
      </c>
    </row>
    <row r="21" spans="1:14">
      <c r="A21" s="17" t="s">
        <v>52</v>
      </c>
      <c r="B21" s="18" t="s">
        <v>49</v>
      </c>
      <c r="C21" s="259">
        <v>8376307</v>
      </c>
      <c r="D21" s="261">
        <v>3.5435974955163457E-2</v>
      </c>
      <c r="E21" s="259">
        <v>22000000</v>
      </c>
      <c r="F21" s="261">
        <v>7.7742911260000561E-2</v>
      </c>
      <c r="G21" s="259">
        <v>22000000</v>
      </c>
      <c r="H21" s="261">
        <v>7.7911683565238643E-2</v>
      </c>
      <c r="I21" s="259">
        <f t="shared" si="0"/>
        <v>0</v>
      </c>
      <c r="J21" s="259">
        <v>21522000</v>
      </c>
      <c r="K21" s="261">
        <v>7.7123335008806318E-2</v>
      </c>
      <c r="L21" s="259">
        <f t="shared" si="1"/>
        <v>478000</v>
      </c>
      <c r="M21" s="306">
        <v>0.97827272727272729</v>
      </c>
    </row>
    <row r="22" spans="1:14">
      <c r="A22" s="17">
        <v>232</v>
      </c>
      <c r="B22" s="33" t="s">
        <v>50</v>
      </c>
      <c r="C22" s="259">
        <v>0</v>
      </c>
      <c r="D22" s="261">
        <v>0</v>
      </c>
      <c r="E22" s="259"/>
      <c r="F22" s="261">
        <v>0</v>
      </c>
      <c r="G22" s="259">
        <v>0</v>
      </c>
      <c r="H22" s="261">
        <v>0</v>
      </c>
      <c r="I22" s="259">
        <f t="shared" si="0"/>
        <v>0</v>
      </c>
      <c r="J22" s="259">
        <v>0</v>
      </c>
      <c r="K22" s="261">
        <v>0</v>
      </c>
      <c r="L22" s="259">
        <f t="shared" si="1"/>
        <v>0</v>
      </c>
      <c r="M22" s="306">
        <v>0</v>
      </c>
    </row>
    <row r="23" spans="1:14">
      <c r="A23" s="22"/>
      <c r="B23" s="23" t="s">
        <v>67</v>
      </c>
      <c r="C23" s="262">
        <v>8376307</v>
      </c>
      <c r="D23" s="261">
        <v>3.5435974955163457E-2</v>
      </c>
      <c r="E23" s="262">
        <v>22000000</v>
      </c>
      <c r="F23" s="261">
        <v>7.7742911260000561E-2</v>
      </c>
      <c r="G23" s="262">
        <v>22000000</v>
      </c>
      <c r="H23" s="261">
        <v>7.7911683565238643E-2</v>
      </c>
      <c r="I23" s="262">
        <f t="shared" si="0"/>
        <v>0</v>
      </c>
      <c r="J23" s="262">
        <v>21522000</v>
      </c>
      <c r="K23" s="261">
        <v>7.7123335008806318E-2</v>
      </c>
      <c r="L23" s="262">
        <f t="shared" si="1"/>
        <v>478000</v>
      </c>
      <c r="M23" s="253">
        <v>0.97827272727272729</v>
      </c>
    </row>
    <row r="24" spans="1:14">
      <c r="A24" s="17" t="s">
        <v>51</v>
      </c>
      <c r="B24" s="18" t="s">
        <v>48</v>
      </c>
      <c r="C24" s="259">
        <v>0</v>
      </c>
      <c r="D24" s="261">
        <v>0</v>
      </c>
      <c r="E24" s="259">
        <v>0</v>
      </c>
      <c r="F24" s="261">
        <v>0</v>
      </c>
      <c r="G24" s="259">
        <v>0</v>
      </c>
      <c r="H24" s="261">
        <v>0</v>
      </c>
      <c r="I24" s="259">
        <f t="shared" si="0"/>
        <v>0</v>
      </c>
      <c r="J24" s="259">
        <v>0</v>
      </c>
      <c r="K24" s="261">
        <v>0</v>
      </c>
      <c r="L24" s="259">
        <f t="shared" si="1"/>
        <v>0</v>
      </c>
      <c r="M24" s="306">
        <v>0</v>
      </c>
    </row>
    <row r="25" spans="1:14">
      <c r="A25" s="17" t="s">
        <v>52</v>
      </c>
      <c r="B25" s="18" t="s">
        <v>49</v>
      </c>
      <c r="C25" s="259">
        <v>0</v>
      </c>
      <c r="D25" s="261">
        <v>0</v>
      </c>
      <c r="E25" s="259">
        <v>0</v>
      </c>
      <c r="F25" s="261">
        <v>0</v>
      </c>
      <c r="G25" s="259">
        <v>0</v>
      </c>
      <c r="H25" s="261">
        <v>0</v>
      </c>
      <c r="I25" s="259">
        <f t="shared" si="0"/>
        <v>0</v>
      </c>
      <c r="J25" s="259">
        <v>0</v>
      </c>
      <c r="K25" s="261">
        <v>0</v>
      </c>
      <c r="L25" s="259">
        <f t="shared" si="1"/>
        <v>0</v>
      </c>
      <c r="M25" s="306">
        <v>0</v>
      </c>
    </row>
    <row r="26" spans="1:14">
      <c r="A26" s="22"/>
      <c r="B26" s="23" t="s">
        <v>68</v>
      </c>
      <c r="C26" s="259">
        <v>0</v>
      </c>
      <c r="D26" s="261">
        <v>0</v>
      </c>
      <c r="E26" s="259">
        <v>0</v>
      </c>
      <c r="F26" s="261">
        <v>0</v>
      </c>
      <c r="G26" s="259">
        <v>0</v>
      </c>
      <c r="H26" s="261">
        <v>0</v>
      </c>
      <c r="I26" s="259">
        <f t="shared" si="0"/>
        <v>0</v>
      </c>
      <c r="J26" s="259">
        <v>0</v>
      </c>
      <c r="K26" s="261">
        <v>0</v>
      </c>
      <c r="L26" s="259">
        <f t="shared" si="1"/>
        <v>0</v>
      </c>
      <c r="M26" s="306">
        <v>0</v>
      </c>
    </row>
    <row r="27" spans="1:14">
      <c r="A27" s="26"/>
      <c r="B27" s="27" t="s">
        <v>69</v>
      </c>
      <c r="C27" s="254">
        <v>8376307</v>
      </c>
      <c r="D27" s="32">
        <v>3.5435974955163457E-2</v>
      </c>
      <c r="E27" s="254">
        <v>22000000</v>
      </c>
      <c r="F27" s="32">
        <v>7.7742911260000561E-2</v>
      </c>
      <c r="G27" s="254">
        <v>22000000</v>
      </c>
      <c r="H27" s="32">
        <v>7.7911683565238643E-2</v>
      </c>
      <c r="I27" s="254">
        <f t="shared" si="0"/>
        <v>0</v>
      </c>
      <c r="J27" s="254">
        <v>21522000</v>
      </c>
      <c r="K27" s="32">
        <v>7.7123335008806318E-2</v>
      </c>
      <c r="L27" s="254">
        <f t="shared" si="1"/>
        <v>478000</v>
      </c>
      <c r="M27" s="260">
        <v>0.97827272727272729</v>
      </c>
    </row>
    <row r="28" spans="1:14">
      <c r="A28" s="26"/>
      <c r="B28" s="27" t="s">
        <v>70</v>
      </c>
      <c r="C28" s="254">
        <v>236378624</v>
      </c>
      <c r="D28" s="32">
        <v>1</v>
      </c>
      <c r="E28" s="254">
        <v>282984000</v>
      </c>
      <c r="F28" s="32">
        <v>1</v>
      </c>
      <c r="G28" s="254">
        <v>282371000</v>
      </c>
      <c r="H28" s="32">
        <v>1</v>
      </c>
      <c r="I28" s="263">
        <f t="shared" si="0"/>
        <v>-613000</v>
      </c>
      <c r="J28" s="254">
        <v>279059509</v>
      </c>
      <c r="K28" s="32">
        <v>1</v>
      </c>
      <c r="L28" s="254">
        <f t="shared" si="1"/>
        <v>3311491</v>
      </c>
      <c r="M28" s="260">
        <v>0.98827255277631199</v>
      </c>
    </row>
    <row r="29" spans="1:14">
      <c r="A29" s="22"/>
      <c r="B29" s="23" t="s">
        <v>71</v>
      </c>
      <c r="C29" s="37"/>
      <c r="D29" s="37"/>
      <c r="E29" s="37"/>
      <c r="F29" s="37"/>
      <c r="G29" s="37"/>
      <c r="H29" s="37"/>
      <c r="I29" s="259"/>
      <c r="J29" s="37">
        <v>588689</v>
      </c>
      <c r="K29" s="37"/>
      <c r="L29" s="37"/>
      <c r="M29" s="253"/>
    </row>
    <row r="30" spans="1:14">
      <c r="A30" s="22"/>
      <c r="B30" s="23" t="s">
        <v>72</v>
      </c>
      <c r="C30" s="255"/>
      <c r="D30" s="37"/>
      <c r="E30" s="37"/>
      <c r="F30" s="37"/>
      <c r="G30" s="37"/>
      <c r="H30" s="37"/>
      <c r="I30" s="262"/>
      <c r="J30" s="37">
        <v>0</v>
      </c>
      <c r="K30" s="37"/>
      <c r="L30" s="37"/>
      <c r="M30" s="253"/>
      <c r="N30" t="s">
        <v>381</v>
      </c>
    </row>
    <row r="31" spans="1:14">
      <c r="A31" s="26"/>
      <c r="B31" s="27" t="s">
        <v>73</v>
      </c>
      <c r="C31" s="254">
        <v>236378624</v>
      </c>
      <c r="D31" s="32">
        <v>1</v>
      </c>
      <c r="E31" s="254">
        <v>282984000</v>
      </c>
      <c r="F31" s="32">
        <v>1</v>
      </c>
      <c r="G31" s="254">
        <v>282371000</v>
      </c>
      <c r="H31" s="32">
        <v>1</v>
      </c>
      <c r="I31" s="263">
        <f t="shared" si="0"/>
        <v>-613000</v>
      </c>
      <c r="J31" s="254">
        <v>279648198</v>
      </c>
      <c r="K31" s="32">
        <v>1</v>
      </c>
      <c r="L31" s="254">
        <v>3311491</v>
      </c>
      <c r="M31" s="260">
        <f>J31/G31</f>
        <v>0.99035735964387273</v>
      </c>
    </row>
    <row r="32" spans="1:14">
      <c r="A32" s="237" t="s">
        <v>74</v>
      </c>
      <c r="B32" s="238"/>
      <c r="C32" s="256"/>
      <c r="D32" s="256"/>
      <c r="E32" s="256"/>
      <c r="F32" s="256"/>
      <c r="G32" s="256"/>
      <c r="H32" s="256"/>
      <c r="I32" s="264"/>
      <c r="J32" s="256"/>
      <c r="K32" s="256"/>
      <c r="L32" s="256"/>
      <c r="M32" s="257"/>
    </row>
    <row r="33" spans="1:15">
      <c r="A33" s="233" t="s">
        <v>33</v>
      </c>
      <c r="B33" s="234" t="s">
        <v>23</v>
      </c>
      <c r="C33" s="256"/>
      <c r="D33" s="256"/>
      <c r="E33" s="256"/>
      <c r="F33" s="256"/>
      <c r="G33" s="256"/>
      <c r="H33" s="256"/>
      <c r="I33" s="264"/>
      <c r="J33" s="256"/>
      <c r="K33" s="256"/>
      <c r="L33" s="256"/>
      <c r="M33" s="257"/>
    </row>
    <row r="34" spans="1:15">
      <c r="A34" s="17"/>
      <c r="B34" s="31" t="s">
        <v>75</v>
      </c>
      <c r="C34" s="254">
        <v>228002317</v>
      </c>
      <c r="D34" s="32">
        <f>C34/C$49</f>
        <v>0.96456402504483651</v>
      </c>
      <c r="E34" s="254">
        <v>260984000</v>
      </c>
      <c r="F34" s="32">
        <f>E34/E$49</f>
        <v>0.92225708873999945</v>
      </c>
      <c r="G34" s="254">
        <v>260371000</v>
      </c>
      <c r="H34" s="32">
        <f>G34/G$49</f>
        <v>0.92208831643476141</v>
      </c>
      <c r="I34" s="263">
        <f t="shared" si="0"/>
        <v>-613000</v>
      </c>
      <c r="J34" s="254">
        <v>257537509</v>
      </c>
      <c r="K34" s="32">
        <f>J34/J$49</f>
        <v>0.92093391211482079</v>
      </c>
      <c r="L34" s="254">
        <f>G34-J34</f>
        <v>2833491</v>
      </c>
      <c r="M34" s="260">
        <f>J34/G34</f>
        <v>0.98911748620238049</v>
      </c>
    </row>
    <row r="35" spans="1:15">
      <c r="A35" s="17" t="s">
        <v>76</v>
      </c>
      <c r="B35" s="33" t="s">
        <v>77</v>
      </c>
      <c r="C35" s="55"/>
      <c r="D35" s="32"/>
      <c r="E35" s="55"/>
      <c r="F35" s="20"/>
      <c r="G35" s="55"/>
      <c r="H35" s="20"/>
      <c r="I35" s="259"/>
      <c r="J35" s="55"/>
      <c r="K35" s="20"/>
      <c r="L35" s="254"/>
      <c r="M35" s="253"/>
    </row>
    <row r="36" spans="1:15">
      <c r="A36" s="17" t="s">
        <v>175</v>
      </c>
      <c r="B36" s="33" t="s">
        <v>176</v>
      </c>
      <c r="C36" s="55">
        <v>228002317</v>
      </c>
      <c r="D36" s="242">
        <f t="shared" ref="D36:D45" si="2">C36/C$49</f>
        <v>0.96456402504483651</v>
      </c>
      <c r="E36" s="55">
        <v>260984000</v>
      </c>
      <c r="F36" s="20">
        <f t="shared" ref="F36:F43" si="3">E36/E$49</f>
        <v>0.92225708873999945</v>
      </c>
      <c r="G36" s="55">
        <v>260371000</v>
      </c>
      <c r="H36" s="20">
        <f t="shared" ref="H36:H43" si="4">G36/G$49</f>
        <v>0.92208831643476141</v>
      </c>
      <c r="I36" s="259">
        <f t="shared" si="0"/>
        <v>-613000</v>
      </c>
      <c r="J36" s="55">
        <v>257537509</v>
      </c>
      <c r="K36" s="20">
        <f t="shared" ref="K36:K43" si="5">J36/J$49</f>
        <v>0.92093391211482079</v>
      </c>
      <c r="L36" s="258">
        <f>G36-J36</f>
        <v>2833491</v>
      </c>
      <c r="M36" s="253">
        <f>J36/G36</f>
        <v>0.98911748620238049</v>
      </c>
    </row>
    <row r="37" spans="1:15">
      <c r="A37" s="17"/>
      <c r="B37" s="33"/>
      <c r="C37" s="55"/>
      <c r="D37" s="32"/>
      <c r="E37" s="55"/>
      <c r="F37" s="20"/>
      <c r="G37" s="55"/>
      <c r="H37" s="20"/>
      <c r="I37" s="259"/>
      <c r="J37" s="55"/>
      <c r="K37" s="20"/>
      <c r="L37" s="258"/>
      <c r="M37" s="253"/>
    </row>
    <row r="38" spans="1:15">
      <c r="A38" s="17"/>
      <c r="B38" s="31" t="s">
        <v>83</v>
      </c>
      <c r="C38" s="254">
        <f>C43+C46</f>
        <v>8376307</v>
      </c>
      <c r="D38" s="32">
        <f t="shared" si="2"/>
        <v>3.5435974955163457E-2</v>
      </c>
      <c r="E38" s="254">
        <f>E43+E46</f>
        <v>22000000</v>
      </c>
      <c r="F38" s="32">
        <f t="shared" si="3"/>
        <v>7.7742911260000561E-2</v>
      </c>
      <c r="G38" s="254">
        <f>G43+G46</f>
        <v>22000000</v>
      </c>
      <c r="H38" s="32">
        <f t="shared" si="4"/>
        <v>7.7911683565238643E-2</v>
      </c>
      <c r="I38" s="263">
        <f t="shared" si="0"/>
        <v>0</v>
      </c>
      <c r="J38" s="254">
        <f>J43+J46</f>
        <v>21522000</v>
      </c>
      <c r="K38" s="32">
        <f t="shared" si="5"/>
        <v>7.6960982240979789E-2</v>
      </c>
      <c r="L38" s="254">
        <v>478000</v>
      </c>
      <c r="M38" s="260">
        <f>J38/G38</f>
        <v>0.97827272727272729</v>
      </c>
      <c r="O38" t="s">
        <v>381</v>
      </c>
    </row>
    <row r="39" spans="1:15">
      <c r="A39" s="17" t="s">
        <v>76</v>
      </c>
      <c r="B39" s="33" t="s">
        <v>77</v>
      </c>
      <c r="C39" s="55"/>
      <c r="D39" s="32"/>
      <c r="E39" s="55"/>
      <c r="F39" s="20"/>
      <c r="G39" s="55"/>
      <c r="H39" s="20"/>
      <c r="I39" s="259"/>
      <c r="J39" s="55"/>
      <c r="K39" s="20"/>
      <c r="L39" s="258"/>
      <c r="M39" s="253"/>
    </row>
    <row r="40" spans="1:15">
      <c r="A40" s="17" t="s">
        <v>177</v>
      </c>
      <c r="B40" s="33" t="s">
        <v>178</v>
      </c>
      <c r="C40" s="55">
        <v>1444824</v>
      </c>
      <c r="D40" s="242">
        <f t="shared" si="2"/>
        <v>6.1123293449749502E-3</v>
      </c>
      <c r="E40" s="55">
        <v>500000</v>
      </c>
      <c r="F40" s="20">
        <f t="shared" si="3"/>
        <v>1.7668843468181946E-3</v>
      </c>
      <c r="G40" s="55">
        <v>500000</v>
      </c>
      <c r="H40" s="20">
        <f t="shared" si="4"/>
        <v>1.7707200810281509E-3</v>
      </c>
      <c r="I40" s="259">
        <f t="shared" si="0"/>
        <v>0</v>
      </c>
      <c r="J40" s="55">
        <v>450000</v>
      </c>
      <c r="K40" s="20">
        <f t="shared" si="5"/>
        <v>1.6091646691032853E-3</v>
      </c>
      <c r="L40" s="258">
        <f t="shared" ref="L40:L43" si="6">G40-J40</f>
        <v>50000</v>
      </c>
      <c r="M40" s="253">
        <f t="shared" ref="M40:M43" si="7">J40/G40</f>
        <v>0.9</v>
      </c>
    </row>
    <row r="41" spans="1:15">
      <c r="A41" s="17" t="s">
        <v>179</v>
      </c>
      <c r="B41" s="33" t="s">
        <v>180</v>
      </c>
      <c r="C41" s="55">
        <v>6541200</v>
      </c>
      <c r="D41" s="242">
        <f t="shared" si="2"/>
        <v>2.7672552997008732E-2</v>
      </c>
      <c r="E41" s="55">
        <v>20000000</v>
      </c>
      <c r="F41" s="20">
        <f t="shared" si="3"/>
        <v>7.0675373872727792E-2</v>
      </c>
      <c r="G41" s="55">
        <v>20000000</v>
      </c>
      <c r="H41" s="20">
        <f t="shared" si="4"/>
        <v>7.0828803241126032E-2</v>
      </c>
      <c r="I41" s="270">
        <f t="shared" si="0"/>
        <v>0</v>
      </c>
      <c r="J41" s="55">
        <v>19992000</v>
      </c>
      <c r="K41" s="20">
        <f t="shared" si="5"/>
        <v>7.1489822366028619E-2</v>
      </c>
      <c r="L41" s="258">
        <f t="shared" si="6"/>
        <v>8000</v>
      </c>
      <c r="M41" s="253">
        <f t="shared" si="7"/>
        <v>0.99960000000000004</v>
      </c>
    </row>
    <row r="42" spans="1:15">
      <c r="A42" s="17" t="s">
        <v>181</v>
      </c>
      <c r="B42" s="33" t="s">
        <v>182</v>
      </c>
      <c r="C42" s="55">
        <v>390283</v>
      </c>
      <c r="D42" s="242">
        <f t="shared" si="2"/>
        <v>1.6510926131797772E-3</v>
      </c>
      <c r="E42" s="55">
        <v>1500000</v>
      </c>
      <c r="F42" s="20">
        <f t="shared" si="3"/>
        <v>5.3006530404545839E-3</v>
      </c>
      <c r="G42" s="55">
        <v>1500000</v>
      </c>
      <c r="H42" s="20">
        <f t="shared" si="4"/>
        <v>5.3121602430844525E-3</v>
      </c>
      <c r="I42" s="270">
        <f t="shared" si="0"/>
        <v>0</v>
      </c>
      <c r="J42" s="55">
        <v>1080000</v>
      </c>
      <c r="K42" s="20">
        <f t="shared" si="5"/>
        <v>3.8619952058478848E-3</v>
      </c>
      <c r="L42" s="258">
        <f t="shared" si="6"/>
        <v>420000</v>
      </c>
      <c r="M42" s="253">
        <f t="shared" si="7"/>
        <v>0.72</v>
      </c>
    </row>
    <row r="43" spans="1:15" ht="18">
      <c r="A43" s="17"/>
      <c r="B43" s="36" t="s">
        <v>67</v>
      </c>
      <c r="C43" s="37">
        <f>SUM(C40:C42)</f>
        <v>8376307</v>
      </c>
      <c r="D43" s="249">
        <f t="shared" si="2"/>
        <v>3.5435974955163457E-2</v>
      </c>
      <c r="E43" s="268">
        <f>SUM(E40:E42)</f>
        <v>22000000</v>
      </c>
      <c r="F43" s="249">
        <f t="shared" si="3"/>
        <v>7.7742911260000561E-2</v>
      </c>
      <c r="G43" s="268">
        <f>SUM(G40:G42)</f>
        <v>22000000</v>
      </c>
      <c r="H43" s="249">
        <f t="shared" si="4"/>
        <v>7.7911683565238643E-2</v>
      </c>
      <c r="I43" s="271">
        <f t="shared" si="0"/>
        <v>0</v>
      </c>
      <c r="J43" s="268">
        <f>SUM(J40:J42)</f>
        <v>21522000</v>
      </c>
      <c r="K43" s="249">
        <f t="shared" si="5"/>
        <v>7.6960982240979789E-2</v>
      </c>
      <c r="L43" s="268">
        <f t="shared" si="6"/>
        <v>478000</v>
      </c>
      <c r="M43" s="269">
        <f t="shared" si="7"/>
        <v>0.97827272727272729</v>
      </c>
    </row>
    <row r="44" spans="1:15">
      <c r="A44" s="17" t="s">
        <v>76</v>
      </c>
      <c r="B44" s="33" t="s">
        <v>77</v>
      </c>
      <c r="C44" s="37"/>
      <c r="D44" s="32"/>
      <c r="E44" s="37"/>
      <c r="F44" s="35"/>
      <c r="G44" s="37"/>
      <c r="H44" s="35"/>
      <c r="I44" s="37"/>
      <c r="J44" s="37"/>
      <c r="K44" s="35"/>
      <c r="L44" s="258"/>
      <c r="M44" s="253"/>
    </row>
    <row r="45" spans="1:15" ht="18">
      <c r="A45" s="17" t="s">
        <v>137</v>
      </c>
      <c r="B45" s="33" t="s">
        <v>138</v>
      </c>
      <c r="C45" s="37"/>
      <c r="D45" s="265">
        <v>0</v>
      </c>
      <c r="E45" s="265"/>
      <c r="F45" s="265">
        <v>0</v>
      </c>
      <c r="G45" s="265">
        <v>0</v>
      </c>
      <c r="H45" s="265">
        <v>0</v>
      </c>
      <c r="I45" s="112">
        <f t="shared" si="0"/>
        <v>0</v>
      </c>
      <c r="J45" s="265">
        <v>0</v>
      </c>
      <c r="K45" s="265">
        <v>0</v>
      </c>
      <c r="L45" s="266">
        <v>0</v>
      </c>
      <c r="M45" s="267">
        <v>0</v>
      </c>
    </row>
    <row r="46" spans="1:15">
      <c r="A46" s="17"/>
      <c r="B46" s="36" t="s">
        <v>68</v>
      </c>
      <c r="C46" s="37">
        <v>0</v>
      </c>
      <c r="D46" s="265">
        <v>0</v>
      </c>
      <c r="E46" s="265"/>
      <c r="F46" s="265">
        <v>0</v>
      </c>
      <c r="G46" s="265">
        <v>0</v>
      </c>
      <c r="H46" s="265">
        <v>0</v>
      </c>
      <c r="I46" s="112">
        <f t="shared" si="0"/>
        <v>0</v>
      </c>
      <c r="J46" s="265">
        <v>0</v>
      </c>
      <c r="K46" s="265">
        <v>0</v>
      </c>
      <c r="L46" s="266">
        <v>0</v>
      </c>
      <c r="M46" s="267">
        <v>0</v>
      </c>
    </row>
    <row r="47" spans="1:15">
      <c r="A47" s="22" t="s">
        <v>393</v>
      </c>
      <c r="B47" s="33" t="s">
        <v>77</v>
      </c>
      <c r="C47" s="55"/>
      <c r="D47" s="55"/>
      <c r="E47" s="55"/>
      <c r="F47" s="55"/>
      <c r="G47" s="55"/>
      <c r="H47" s="55"/>
      <c r="I47" s="55"/>
      <c r="J47" s="55"/>
      <c r="K47" s="55"/>
      <c r="L47" s="258">
        <v>0</v>
      </c>
      <c r="M47" s="253"/>
    </row>
    <row r="48" spans="1:15">
      <c r="A48" s="17" t="s">
        <v>175</v>
      </c>
      <c r="B48" s="33" t="s">
        <v>176</v>
      </c>
      <c r="C48" s="55"/>
      <c r="D48" s="55"/>
      <c r="E48" s="55"/>
      <c r="F48" s="55"/>
      <c r="G48" s="55"/>
      <c r="H48" s="55"/>
      <c r="I48" s="55"/>
      <c r="J48" s="55">
        <v>588689</v>
      </c>
      <c r="K48" s="55"/>
      <c r="L48" s="258"/>
      <c r="M48" s="253"/>
    </row>
    <row r="49" spans="1:13" ht="15.75" thickBot="1">
      <c r="A49" s="38"/>
      <c r="B49" s="39" t="s">
        <v>73</v>
      </c>
      <c r="C49" s="40">
        <v>236378624</v>
      </c>
      <c r="D49" s="106">
        <v>1</v>
      </c>
      <c r="E49" s="40">
        <v>282984000</v>
      </c>
      <c r="F49" s="106">
        <v>1</v>
      </c>
      <c r="G49" s="40">
        <v>282371000</v>
      </c>
      <c r="H49" s="106">
        <v>1</v>
      </c>
      <c r="I49" s="40">
        <f>G49-E49</f>
        <v>-613000</v>
      </c>
      <c r="J49" s="40">
        <v>279648198</v>
      </c>
      <c r="K49" s="106">
        <v>1</v>
      </c>
      <c r="L49" s="40">
        <f>G49-J49</f>
        <v>2722802</v>
      </c>
      <c r="M49" s="307">
        <f>J49/G49</f>
        <v>0.99035735964387273</v>
      </c>
    </row>
    <row r="50" spans="1:13" ht="15.75" thickTop="1"/>
    <row r="54" spans="1:13">
      <c r="F54" t="s">
        <v>381</v>
      </c>
    </row>
  </sheetData>
  <mergeCells count="16">
    <mergeCell ref="A1:M1"/>
    <mergeCell ref="A3:A4"/>
    <mergeCell ref="B3:D4"/>
    <mergeCell ref="E3:F4"/>
    <mergeCell ref="G3:M4"/>
    <mergeCell ref="E5:F5"/>
    <mergeCell ref="G5:M5"/>
    <mergeCell ref="A10:B10"/>
    <mergeCell ref="A32:B32"/>
    <mergeCell ref="A6:B9"/>
    <mergeCell ref="C6:M6"/>
    <mergeCell ref="E7:F7"/>
    <mergeCell ref="G7:H7"/>
    <mergeCell ref="J7:K7"/>
    <mergeCell ref="L7:L8"/>
    <mergeCell ref="M7:M8"/>
  </mergeCells>
  <pageMargins left="0.7" right="0.7" top="0.75" bottom="0.75" header="0.3" footer="0.3"/>
  <pageSetup scale="65" fitToHeight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51"/>
  <sheetViews>
    <sheetView zoomScaleNormal="100" zoomScaleSheetLayoutView="90" workbookViewId="0">
      <selection activeCell="C35" sqref="C35"/>
    </sheetView>
  </sheetViews>
  <sheetFormatPr defaultRowHeight="15"/>
  <cols>
    <col min="1" max="1" width="14.140625" customWidth="1"/>
    <col min="2" max="2" width="43.5703125" customWidth="1"/>
    <col min="3" max="3" width="15.7109375" customWidth="1"/>
    <col min="4" max="4" width="13.42578125" customWidth="1"/>
    <col min="5" max="5" width="13.7109375" customWidth="1"/>
    <col min="6" max="6" width="12.42578125" customWidth="1"/>
    <col min="7" max="7" width="14.42578125" customWidth="1"/>
    <col min="8" max="8" width="14.140625" customWidth="1"/>
    <col min="9" max="9" width="16.140625" customWidth="1"/>
    <col min="10" max="10" width="15.140625" customWidth="1"/>
    <col min="11" max="11" width="12.42578125" customWidth="1"/>
    <col min="12" max="12" width="11.7109375" customWidth="1"/>
  </cols>
  <sheetData>
    <row r="1" spans="1:13">
      <c r="A1" s="301" t="s">
        <v>57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</row>
    <row r="2" spans="1:13" ht="15.75" thickBot="1">
      <c r="A2" s="124" t="s">
        <v>0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 t="s">
        <v>1</v>
      </c>
    </row>
    <row r="3" spans="1:13" ht="15.75" thickTop="1">
      <c r="A3" s="152" t="s">
        <v>58</v>
      </c>
      <c r="B3" s="153" t="s">
        <v>2</v>
      </c>
      <c r="C3" s="153"/>
      <c r="D3" s="153"/>
      <c r="E3" s="154" t="s">
        <v>3</v>
      </c>
      <c r="F3" s="154"/>
      <c r="G3" s="155">
        <v>2025</v>
      </c>
      <c r="H3" s="155"/>
      <c r="I3" s="155"/>
      <c r="J3" s="155"/>
      <c r="K3" s="155"/>
      <c r="L3" s="155"/>
      <c r="M3" s="156"/>
    </row>
    <row r="4" spans="1:13">
      <c r="A4" s="157"/>
      <c r="B4" s="95"/>
      <c r="C4" s="95"/>
      <c r="D4" s="95"/>
      <c r="E4" s="158"/>
      <c r="F4" s="158"/>
      <c r="G4" s="159"/>
      <c r="H4" s="159"/>
      <c r="I4" s="159"/>
      <c r="J4" s="159"/>
      <c r="K4" s="159"/>
      <c r="L4" s="159"/>
      <c r="M4" s="160"/>
    </row>
    <row r="5" spans="1:13">
      <c r="A5" s="161" t="s">
        <v>59</v>
      </c>
      <c r="B5" s="162" t="s">
        <v>31</v>
      </c>
      <c r="C5" s="162"/>
      <c r="D5" s="162"/>
      <c r="E5" s="158" t="s">
        <v>60</v>
      </c>
      <c r="F5" s="158"/>
      <c r="G5" s="163" t="s">
        <v>30</v>
      </c>
      <c r="H5" s="95"/>
      <c r="I5" s="95"/>
      <c r="J5" s="95"/>
      <c r="K5" s="95"/>
      <c r="L5" s="95"/>
      <c r="M5" s="164"/>
    </row>
    <row r="6" spans="1:13">
      <c r="A6" s="165" t="s">
        <v>4</v>
      </c>
      <c r="B6" s="95"/>
      <c r="C6" s="95" t="s">
        <v>61</v>
      </c>
      <c r="D6" s="95"/>
      <c r="E6" s="95"/>
      <c r="F6" s="95"/>
      <c r="G6" s="95"/>
      <c r="H6" s="95"/>
      <c r="I6" s="95"/>
      <c r="J6" s="95"/>
      <c r="K6" s="95"/>
      <c r="L6" s="95"/>
      <c r="M6" s="164"/>
    </row>
    <row r="7" spans="1:13">
      <c r="A7" s="165"/>
      <c r="B7" s="95"/>
      <c r="C7" s="10" t="s">
        <v>62</v>
      </c>
      <c r="D7" s="11">
        <v>2024</v>
      </c>
      <c r="E7" s="95" t="s">
        <v>5</v>
      </c>
      <c r="F7" s="95"/>
      <c r="G7" s="95" t="s">
        <v>5</v>
      </c>
      <c r="H7" s="95"/>
      <c r="I7" s="13" t="s">
        <v>5</v>
      </c>
      <c r="J7" s="95" t="s">
        <v>5</v>
      </c>
      <c r="K7" s="95"/>
      <c r="L7" s="96" t="s">
        <v>63</v>
      </c>
      <c r="M7" s="97" t="s">
        <v>6</v>
      </c>
    </row>
    <row r="8" spans="1:13" ht="36">
      <c r="A8" s="165"/>
      <c r="B8" s="95"/>
      <c r="C8" s="13" t="s">
        <v>64</v>
      </c>
      <c r="D8" s="13" t="s">
        <v>7</v>
      </c>
      <c r="E8" s="13" t="s">
        <v>8</v>
      </c>
      <c r="F8" s="13" t="s">
        <v>7</v>
      </c>
      <c r="G8" s="13" t="s">
        <v>9</v>
      </c>
      <c r="H8" s="13" t="s">
        <v>7</v>
      </c>
      <c r="I8" s="13" t="s">
        <v>65</v>
      </c>
      <c r="J8" s="13" t="s">
        <v>10</v>
      </c>
      <c r="K8" s="13" t="s">
        <v>7</v>
      </c>
      <c r="L8" s="96"/>
      <c r="M8" s="97"/>
    </row>
    <row r="9" spans="1:13" ht="15.75" thickBot="1">
      <c r="A9" s="166"/>
      <c r="B9" s="167"/>
      <c r="C9" s="14" t="s">
        <v>11</v>
      </c>
      <c r="D9" s="14" t="s">
        <v>12</v>
      </c>
      <c r="E9" s="14" t="s">
        <v>13</v>
      </c>
      <c r="F9" s="14" t="s">
        <v>14</v>
      </c>
      <c r="G9" s="14" t="s">
        <v>15</v>
      </c>
      <c r="H9" s="14" t="s">
        <v>16</v>
      </c>
      <c r="I9" s="14" t="s">
        <v>17</v>
      </c>
      <c r="J9" s="14" t="s">
        <v>18</v>
      </c>
      <c r="K9" s="14" t="s">
        <v>19</v>
      </c>
      <c r="L9" s="14" t="s">
        <v>20</v>
      </c>
      <c r="M9" s="15" t="s">
        <v>21</v>
      </c>
    </row>
    <row r="10" spans="1:13" ht="15.75" thickTop="1">
      <c r="A10" s="229" t="s">
        <v>32</v>
      </c>
      <c r="B10" s="230"/>
      <c r="C10" s="231"/>
      <c r="D10" s="231"/>
      <c r="E10" s="231"/>
      <c r="F10" s="231"/>
      <c r="G10" s="231"/>
      <c r="H10" s="231"/>
      <c r="I10" s="231"/>
      <c r="J10" s="231"/>
      <c r="K10" s="231"/>
      <c r="L10" s="231"/>
      <c r="M10" s="232"/>
    </row>
    <row r="11" spans="1:13">
      <c r="A11" s="233" t="s">
        <v>22</v>
      </c>
      <c r="B11" s="234" t="s">
        <v>23</v>
      </c>
      <c r="C11" s="235"/>
      <c r="D11" s="235"/>
      <c r="E11" s="235"/>
      <c r="F11" s="235"/>
      <c r="G11" s="235"/>
      <c r="H11" s="235"/>
      <c r="I11" s="235"/>
      <c r="J11" s="235"/>
      <c r="K11" s="235"/>
      <c r="L11" s="235"/>
      <c r="M11" s="118"/>
    </row>
    <row r="12" spans="1:13">
      <c r="A12" s="17" t="s">
        <v>34</v>
      </c>
      <c r="B12" s="18" t="s">
        <v>35</v>
      </c>
      <c r="C12" s="19">
        <v>0</v>
      </c>
      <c r="D12" s="20">
        <v>0</v>
      </c>
      <c r="E12" s="19">
        <v>0</v>
      </c>
      <c r="F12" s="20">
        <v>0</v>
      </c>
      <c r="G12" s="19">
        <v>0</v>
      </c>
      <c r="H12" s="20">
        <v>0</v>
      </c>
      <c r="I12" s="19">
        <v>0</v>
      </c>
      <c r="J12" s="19">
        <v>0</v>
      </c>
      <c r="K12" s="20">
        <v>0</v>
      </c>
      <c r="L12" s="19">
        <v>0</v>
      </c>
      <c r="M12" s="298">
        <v>0</v>
      </c>
    </row>
    <row r="13" spans="1:13">
      <c r="A13" s="17" t="s">
        <v>36</v>
      </c>
      <c r="B13" s="18" t="s">
        <v>37</v>
      </c>
      <c r="C13" s="19">
        <v>0</v>
      </c>
      <c r="D13" s="20">
        <v>0</v>
      </c>
      <c r="E13" s="19">
        <v>0</v>
      </c>
      <c r="F13" s="20">
        <v>0</v>
      </c>
      <c r="G13" s="19">
        <v>0</v>
      </c>
      <c r="H13" s="20">
        <v>0</v>
      </c>
      <c r="I13" s="19">
        <v>0</v>
      </c>
      <c r="J13" s="19">
        <v>0</v>
      </c>
      <c r="K13" s="20">
        <v>0</v>
      </c>
      <c r="L13" s="19">
        <v>0</v>
      </c>
      <c r="M13" s="298">
        <v>0</v>
      </c>
    </row>
    <row r="14" spans="1:13">
      <c r="A14" s="17" t="s">
        <v>38</v>
      </c>
      <c r="B14" s="18" t="s">
        <v>39</v>
      </c>
      <c r="C14" s="19">
        <v>0</v>
      </c>
      <c r="D14" s="20">
        <v>0</v>
      </c>
      <c r="E14" s="19">
        <v>0</v>
      </c>
      <c r="F14" s="20">
        <v>0</v>
      </c>
      <c r="G14" s="19">
        <v>0</v>
      </c>
      <c r="H14" s="20">
        <v>0</v>
      </c>
      <c r="I14" s="19">
        <v>0</v>
      </c>
      <c r="J14" s="19">
        <v>0</v>
      </c>
      <c r="K14" s="20">
        <v>0</v>
      </c>
      <c r="L14" s="19">
        <v>0</v>
      </c>
      <c r="M14" s="298">
        <v>0</v>
      </c>
    </row>
    <row r="15" spans="1:13">
      <c r="A15" s="17" t="s">
        <v>40</v>
      </c>
      <c r="B15" s="18" t="s">
        <v>41</v>
      </c>
      <c r="C15" s="19">
        <v>0</v>
      </c>
      <c r="D15" s="20">
        <v>0</v>
      </c>
      <c r="E15" s="19">
        <v>0</v>
      </c>
      <c r="F15" s="20">
        <v>0</v>
      </c>
      <c r="G15" s="19">
        <v>0</v>
      </c>
      <c r="H15" s="20">
        <v>0</v>
      </c>
      <c r="I15" s="19">
        <v>0</v>
      </c>
      <c r="J15" s="19">
        <v>0</v>
      </c>
      <c r="K15" s="20">
        <v>0</v>
      </c>
      <c r="L15" s="19">
        <v>0</v>
      </c>
      <c r="M15" s="298">
        <v>0</v>
      </c>
    </row>
    <row r="16" spans="1:13">
      <c r="A16" s="17" t="s">
        <v>42</v>
      </c>
      <c r="B16" s="18" t="s">
        <v>43</v>
      </c>
      <c r="C16" s="19">
        <v>0</v>
      </c>
      <c r="D16" s="20">
        <v>0</v>
      </c>
      <c r="E16" s="19">
        <v>0</v>
      </c>
      <c r="F16" s="20">
        <v>0</v>
      </c>
      <c r="G16" s="19">
        <v>0</v>
      </c>
      <c r="H16" s="20">
        <v>0</v>
      </c>
      <c r="I16" s="19">
        <v>0</v>
      </c>
      <c r="J16" s="19">
        <v>0</v>
      </c>
      <c r="K16" s="20">
        <v>0</v>
      </c>
      <c r="L16" s="19">
        <v>0</v>
      </c>
      <c r="M16" s="298">
        <v>0</v>
      </c>
    </row>
    <row r="17" spans="1:13">
      <c r="A17" s="17" t="s">
        <v>44</v>
      </c>
      <c r="B17" s="18" t="s">
        <v>45</v>
      </c>
      <c r="C17" s="19">
        <v>0</v>
      </c>
      <c r="D17" s="20">
        <v>0</v>
      </c>
      <c r="E17" s="19">
        <v>0</v>
      </c>
      <c r="F17" s="20">
        <v>0</v>
      </c>
      <c r="G17" s="19">
        <v>0</v>
      </c>
      <c r="H17" s="20">
        <v>0</v>
      </c>
      <c r="I17" s="19">
        <v>0</v>
      </c>
      <c r="J17" s="19">
        <v>0</v>
      </c>
      <c r="K17" s="20">
        <v>0</v>
      </c>
      <c r="L17" s="19">
        <v>0</v>
      </c>
      <c r="M17" s="298">
        <v>0</v>
      </c>
    </row>
    <row r="18" spans="1:13">
      <c r="A18" s="17" t="s">
        <v>46</v>
      </c>
      <c r="B18" s="18" t="s">
        <v>47</v>
      </c>
      <c r="C18" s="19">
        <v>531992274.31999999</v>
      </c>
      <c r="D18" s="20">
        <v>0.4969001175376313</v>
      </c>
      <c r="E18" s="19">
        <v>745000000</v>
      </c>
      <c r="F18" s="20">
        <v>0.57528957528957525</v>
      </c>
      <c r="G18" s="19">
        <v>535018000</v>
      </c>
      <c r="H18" s="20">
        <v>0.48412967723662648</v>
      </c>
      <c r="I18" s="19">
        <v>-209982000</v>
      </c>
      <c r="J18" s="108">
        <v>511423942.20999998</v>
      </c>
      <c r="K18" s="20">
        <v>0.47968565761637871</v>
      </c>
      <c r="L18" s="19">
        <v>23594057.790000021</v>
      </c>
      <c r="M18" s="246">
        <v>0.95590044112534522</v>
      </c>
    </row>
    <row r="19" spans="1:13">
      <c r="A19" s="22"/>
      <c r="B19" s="23" t="s">
        <v>66</v>
      </c>
      <c r="C19" s="24">
        <v>531992274.31999999</v>
      </c>
      <c r="D19" s="20">
        <v>0.4969001175376313</v>
      </c>
      <c r="E19" s="24">
        <v>745000000</v>
      </c>
      <c r="F19" s="20">
        <v>0.57528957528957525</v>
      </c>
      <c r="G19" s="24">
        <v>535018000</v>
      </c>
      <c r="H19" s="20">
        <v>0.48412967723662648</v>
      </c>
      <c r="I19" s="24">
        <v>-209982000</v>
      </c>
      <c r="J19" s="25">
        <v>511423942.20999998</v>
      </c>
      <c r="K19" s="20">
        <v>0.47968565761637871</v>
      </c>
      <c r="L19" s="24">
        <v>23594057.790000021</v>
      </c>
      <c r="M19" s="246">
        <v>0.95590044112534522</v>
      </c>
    </row>
    <row r="20" spans="1:13">
      <c r="A20" s="17" t="s">
        <v>51</v>
      </c>
      <c r="B20" s="18" t="s">
        <v>48</v>
      </c>
      <c r="C20" s="19">
        <v>0</v>
      </c>
      <c r="D20" s="20">
        <v>0</v>
      </c>
      <c r="E20" s="19">
        <v>0</v>
      </c>
      <c r="F20" s="20">
        <v>0</v>
      </c>
      <c r="G20" s="19">
        <v>0</v>
      </c>
      <c r="H20" s="20">
        <v>0</v>
      </c>
      <c r="I20" s="19">
        <v>0</v>
      </c>
      <c r="J20" s="19">
        <v>0</v>
      </c>
      <c r="K20" s="20">
        <v>0</v>
      </c>
      <c r="L20" s="19">
        <v>0</v>
      </c>
      <c r="M20" s="298">
        <v>0</v>
      </c>
    </row>
    <row r="21" spans="1:13">
      <c r="A21" s="17" t="s">
        <v>52</v>
      </c>
      <c r="B21" s="18" t="s">
        <v>49</v>
      </c>
      <c r="C21" s="19">
        <v>538629880</v>
      </c>
      <c r="D21" s="20">
        <v>0.50309988246236881</v>
      </c>
      <c r="E21" s="19">
        <v>550000000</v>
      </c>
      <c r="F21" s="20">
        <v>0.42471042471042469</v>
      </c>
      <c r="G21" s="19">
        <v>570095000</v>
      </c>
      <c r="H21" s="20">
        <v>0.51587032276337352</v>
      </c>
      <c r="I21" s="19">
        <v>20095000</v>
      </c>
      <c r="J21" s="19">
        <v>554740814</v>
      </c>
      <c r="K21" s="20">
        <v>0.52031434238362118</v>
      </c>
      <c r="L21" s="19">
        <v>15354186</v>
      </c>
      <c r="M21" s="298">
        <v>0.97306732035888754</v>
      </c>
    </row>
    <row r="22" spans="1:13">
      <c r="A22" s="17">
        <v>232</v>
      </c>
      <c r="B22" s="33" t="s">
        <v>50</v>
      </c>
      <c r="C22" s="19">
        <v>0</v>
      </c>
      <c r="D22" s="20">
        <v>0</v>
      </c>
      <c r="E22" s="19"/>
      <c r="F22" s="20">
        <v>0</v>
      </c>
      <c r="G22" s="19">
        <v>0</v>
      </c>
      <c r="H22" s="20">
        <v>0</v>
      </c>
      <c r="I22" s="19">
        <v>0</v>
      </c>
      <c r="J22" s="19">
        <v>0</v>
      </c>
      <c r="K22" s="20">
        <v>0</v>
      </c>
      <c r="L22" s="19"/>
      <c r="M22" s="298">
        <v>0</v>
      </c>
    </row>
    <row r="23" spans="1:13">
      <c r="A23" s="22"/>
      <c r="B23" s="23" t="s">
        <v>67</v>
      </c>
      <c r="C23" s="24">
        <v>538629880</v>
      </c>
      <c r="D23" s="20">
        <v>0.50309988246236881</v>
      </c>
      <c r="E23" s="24">
        <v>550000000</v>
      </c>
      <c r="F23" s="20">
        <v>0.42471042471042469</v>
      </c>
      <c r="G23" s="24">
        <v>570095000</v>
      </c>
      <c r="H23" s="20">
        <v>0.51587032276337352</v>
      </c>
      <c r="I23" s="24">
        <v>20095000</v>
      </c>
      <c r="J23" s="24">
        <v>554740814</v>
      </c>
      <c r="K23" s="20">
        <v>0.52031434238362118</v>
      </c>
      <c r="L23" s="24">
        <v>15354186</v>
      </c>
      <c r="M23" s="246">
        <v>0.97306732035888754</v>
      </c>
    </row>
    <row r="24" spans="1:13">
      <c r="A24" s="17" t="s">
        <v>51</v>
      </c>
      <c r="B24" s="18" t="s">
        <v>48</v>
      </c>
      <c r="C24" s="19">
        <v>0</v>
      </c>
      <c r="D24" s="20">
        <v>0</v>
      </c>
      <c r="E24" s="19">
        <v>0</v>
      </c>
      <c r="F24" s="20">
        <v>0</v>
      </c>
      <c r="G24" s="19">
        <v>0</v>
      </c>
      <c r="H24" s="20">
        <v>0</v>
      </c>
      <c r="I24" s="19">
        <v>0</v>
      </c>
      <c r="J24" s="19">
        <v>0</v>
      </c>
      <c r="K24" s="20">
        <v>0</v>
      </c>
      <c r="L24" s="19">
        <v>0</v>
      </c>
      <c r="M24" s="298">
        <v>0</v>
      </c>
    </row>
    <row r="25" spans="1:13">
      <c r="A25" s="17" t="s">
        <v>52</v>
      </c>
      <c r="B25" s="18" t="s">
        <v>49</v>
      </c>
      <c r="C25" s="19">
        <v>0</v>
      </c>
      <c r="D25" s="20">
        <v>0</v>
      </c>
      <c r="E25" s="19">
        <v>0</v>
      </c>
      <c r="F25" s="20">
        <v>0</v>
      </c>
      <c r="G25" s="19">
        <v>0</v>
      </c>
      <c r="H25" s="20">
        <v>0</v>
      </c>
      <c r="I25" s="19">
        <v>0</v>
      </c>
      <c r="J25" s="19">
        <v>0</v>
      </c>
      <c r="K25" s="20">
        <v>0</v>
      </c>
      <c r="L25" s="19">
        <v>0</v>
      </c>
      <c r="M25" s="298">
        <v>0</v>
      </c>
    </row>
    <row r="26" spans="1:13">
      <c r="A26" s="22"/>
      <c r="B26" s="23" t="s">
        <v>68</v>
      </c>
      <c r="C26" s="24">
        <v>0</v>
      </c>
      <c r="D26" s="20">
        <v>0</v>
      </c>
      <c r="E26" s="24">
        <v>0</v>
      </c>
      <c r="F26" s="20">
        <v>0</v>
      </c>
      <c r="G26" s="24">
        <v>0</v>
      </c>
      <c r="H26" s="20">
        <v>0</v>
      </c>
      <c r="I26" s="24">
        <v>0</v>
      </c>
      <c r="J26" s="24">
        <v>0</v>
      </c>
      <c r="K26" s="20">
        <v>0</v>
      </c>
      <c r="L26" s="24">
        <v>0</v>
      </c>
      <c r="M26" s="298">
        <v>0</v>
      </c>
    </row>
    <row r="27" spans="1:13">
      <c r="A27" s="26"/>
      <c r="B27" s="27" t="s">
        <v>69</v>
      </c>
      <c r="C27" s="28">
        <v>538629880</v>
      </c>
      <c r="D27" s="32">
        <v>0.50309988246236881</v>
      </c>
      <c r="E27" s="28">
        <v>550000000</v>
      </c>
      <c r="F27" s="32">
        <v>0.42471042471042469</v>
      </c>
      <c r="G27" s="28">
        <v>570095000</v>
      </c>
      <c r="H27" s="32">
        <v>0.51587032276337352</v>
      </c>
      <c r="I27" s="28">
        <v>20095000</v>
      </c>
      <c r="J27" s="28">
        <v>554740814</v>
      </c>
      <c r="K27" s="32">
        <v>0.52031434238362118</v>
      </c>
      <c r="L27" s="28">
        <v>15354186</v>
      </c>
      <c r="M27" s="247">
        <v>0.97306732035888754</v>
      </c>
    </row>
    <row r="28" spans="1:13">
      <c r="A28" s="26"/>
      <c r="B28" s="27" t="s">
        <v>70</v>
      </c>
      <c r="C28" s="28">
        <v>1070622154.3199999</v>
      </c>
      <c r="D28" s="32">
        <v>1</v>
      </c>
      <c r="E28" s="28">
        <v>1295000000</v>
      </c>
      <c r="F28" s="32">
        <v>1</v>
      </c>
      <c r="G28" s="28">
        <v>1105113000</v>
      </c>
      <c r="H28" s="32">
        <v>1</v>
      </c>
      <c r="I28" s="28">
        <v>-189887000</v>
      </c>
      <c r="J28" s="28">
        <v>1066164756.21</v>
      </c>
      <c r="K28" s="32">
        <v>1</v>
      </c>
      <c r="L28" s="28">
        <v>38948243.790000021</v>
      </c>
      <c r="M28" s="247">
        <v>0.96475632465639261</v>
      </c>
    </row>
    <row r="29" spans="1:13">
      <c r="A29" s="22"/>
      <c r="B29" s="23" t="s">
        <v>71</v>
      </c>
      <c r="C29" s="29"/>
      <c r="D29" s="24"/>
      <c r="E29" s="24"/>
      <c r="F29" s="24"/>
      <c r="G29" s="24"/>
      <c r="H29" s="24"/>
      <c r="I29" s="19">
        <v>0</v>
      </c>
      <c r="J29" s="24">
        <v>0</v>
      </c>
      <c r="K29" s="24"/>
      <c r="L29" s="24"/>
      <c r="M29" s="246">
        <v>0</v>
      </c>
    </row>
    <row r="30" spans="1:13">
      <c r="A30" s="22"/>
      <c r="B30" s="23" t="s">
        <v>72</v>
      </c>
      <c r="C30" s="28"/>
      <c r="D30" s="24"/>
      <c r="E30" s="24"/>
      <c r="F30" s="24"/>
      <c r="G30" s="24"/>
      <c r="H30" s="24"/>
      <c r="I30" s="24"/>
      <c r="J30" s="24">
        <v>0</v>
      </c>
      <c r="K30" s="24"/>
      <c r="L30" s="24"/>
      <c r="M30" s="246">
        <v>0</v>
      </c>
    </row>
    <row r="31" spans="1:13">
      <c r="A31" s="26"/>
      <c r="B31" s="27" t="s">
        <v>73</v>
      </c>
      <c r="C31" s="28">
        <v>1070622154.3199999</v>
      </c>
      <c r="D31" s="32">
        <v>1</v>
      </c>
      <c r="E31" s="28">
        <v>1295000000</v>
      </c>
      <c r="F31" s="32">
        <v>1</v>
      </c>
      <c r="G31" s="28">
        <v>1105113000</v>
      </c>
      <c r="H31" s="32">
        <v>1</v>
      </c>
      <c r="I31" s="28">
        <v>-189887000</v>
      </c>
      <c r="J31" s="28">
        <v>1066164756.21</v>
      </c>
      <c r="K31" s="32">
        <v>1</v>
      </c>
      <c r="L31" s="28">
        <v>38948243.790000021</v>
      </c>
      <c r="M31" s="246">
        <v>0.96475632465639261</v>
      </c>
    </row>
    <row r="32" spans="1:13">
      <c r="A32" s="237" t="s">
        <v>74</v>
      </c>
      <c r="B32" s="238"/>
      <c r="C32" s="235"/>
      <c r="D32" s="235"/>
      <c r="E32" s="235"/>
      <c r="F32" s="235"/>
      <c r="G32" s="235"/>
      <c r="H32" s="235"/>
      <c r="I32" s="235"/>
      <c r="J32" s="235"/>
      <c r="K32" s="235"/>
      <c r="L32" s="235"/>
      <c r="M32" s="248"/>
    </row>
    <row r="33" spans="1:13">
      <c r="A33" s="233" t="s">
        <v>33</v>
      </c>
      <c r="B33" s="234" t="s">
        <v>23</v>
      </c>
      <c r="C33" s="235"/>
      <c r="D33" s="235"/>
      <c r="E33" s="235"/>
      <c r="F33" s="235"/>
      <c r="G33" s="235"/>
      <c r="H33" s="235"/>
      <c r="I33" s="235"/>
      <c r="J33" s="235"/>
      <c r="K33" s="235"/>
      <c r="L33" s="235"/>
      <c r="M33" s="248"/>
    </row>
    <row r="34" spans="1:13">
      <c r="A34" s="17"/>
      <c r="B34" s="31" t="s">
        <v>75</v>
      </c>
      <c r="C34" s="28">
        <f>SUM(C35:C40)</f>
        <v>531992274.32000005</v>
      </c>
      <c r="D34" s="32">
        <f>C34/C$48</f>
        <v>0.49690011753763136</v>
      </c>
      <c r="E34" s="28">
        <f>SUM(E35:E40)</f>
        <v>745000000</v>
      </c>
      <c r="F34" s="32">
        <f>E34/E$48</f>
        <v>0.57528957528957525</v>
      </c>
      <c r="G34" s="28">
        <f>SUM(G35:G40)</f>
        <v>535018000</v>
      </c>
      <c r="H34" s="32">
        <f>G34/G$48</f>
        <v>0.48412967723662648</v>
      </c>
      <c r="I34" s="28">
        <f>G34-E34</f>
        <v>-209982000</v>
      </c>
      <c r="J34" s="28">
        <f>SUM(J35:J40)</f>
        <v>511423942.20999998</v>
      </c>
      <c r="K34" s="32">
        <f>J34/J$48</f>
        <v>0.47968565761637871</v>
      </c>
      <c r="L34" s="28">
        <f>G34-J34</f>
        <v>23594057.790000021</v>
      </c>
      <c r="M34" s="247">
        <f>J34/G34</f>
        <v>0.95590044112534522</v>
      </c>
    </row>
    <row r="35" spans="1:13">
      <c r="A35" s="17" t="s">
        <v>76</v>
      </c>
      <c r="B35" s="33" t="s">
        <v>77</v>
      </c>
      <c r="C35" s="21"/>
      <c r="D35" s="249"/>
      <c r="E35" s="19"/>
      <c r="F35" s="20"/>
      <c r="G35" s="19"/>
      <c r="H35" s="20"/>
      <c r="I35" s="19"/>
      <c r="J35" s="19"/>
      <c r="K35" s="35"/>
      <c r="L35" s="34"/>
      <c r="M35" s="246"/>
    </row>
    <row r="36" spans="1:13">
      <c r="A36" s="17" t="s">
        <v>183</v>
      </c>
      <c r="B36" s="33" t="s">
        <v>191</v>
      </c>
      <c r="C36" s="21">
        <v>177294025</v>
      </c>
      <c r="D36" s="242">
        <f>C36/C$48</f>
        <v>0.16559906245598605</v>
      </c>
      <c r="E36" s="19">
        <v>200000000</v>
      </c>
      <c r="F36" s="20">
        <f>E36/E$48</f>
        <v>0.15444015444015444</v>
      </c>
      <c r="G36" s="19">
        <v>257572840</v>
      </c>
      <c r="H36" s="20">
        <f>G36/G$48</f>
        <v>0.23307375806817945</v>
      </c>
      <c r="I36" s="19">
        <f t="shared" ref="I36:I41" si="0">G36-E36</f>
        <v>57572840</v>
      </c>
      <c r="J36" s="19">
        <v>247082925</v>
      </c>
      <c r="K36" s="20">
        <f>J36/J$48</f>
        <v>0.23174928974235634</v>
      </c>
      <c r="L36" s="34">
        <f t="shared" ref="L36:L41" si="1">G36-J36</f>
        <v>10489915</v>
      </c>
      <c r="M36" s="298">
        <f>J36/G36</f>
        <v>0.9592739863411065</v>
      </c>
    </row>
    <row r="37" spans="1:13">
      <c r="A37" s="17" t="s">
        <v>184</v>
      </c>
      <c r="B37" s="33" t="s">
        <v>185</v>
      </c>
      <c r="C37" s="21">
        <v>89307439.040000007</v>
      </c>
      <c r="D37" s="242">
        <f>C37/C$48</f>
        <v>8.3416393617151668E-2</v>
      </c>
      <c r="E37" s="19">
        <v>90000000</v>
      </c>
      <c r="F37" s="20">
        <f>E37/E$48</f>
        <v>6.9498069498069498E-2</v>
      </c>
      <c r="G37" s="19">
        <v>87029743</v>
      </c>
      <c r="H37" s="20">
        <f>G37/G$48</f>
        <v>7.8751895055075821E-2</v>
      </c>
      <c r="I37" s="19">
        <f t="shared" si="0"/>
        <v>-2970257</v>
      </c>
      <c r="J37" s="19">
        <v>86759743.269999996</v>
      </c>
      <c r="K37" s="20">
        <f>J37/J$48</f>
        <v>8.1375549852551243E-2</v>
      </c>
      <c r="L37" s="34">
        <f t="shared" si="1"/>
        <v>269999.73000000417</v>
      </c>
      <c r="M37" s="298">
        <f t="shared" ref="M37:M46" si="2">J37/G37</f>
        <v>0.99689761545084643</v>
      </c>
    </row>
    <row r="38" spans="1:13">
      <c r="A38" s="17" t="s">
        <v>186</v>
      </c>
      <c r="B38" s="33" t="s">
        <v>187</v>
      </c>
      <c r="C38" s="21">
        <v>207337296.28</v>
      </c>
      <c r="D38" s="242">
        <f>C38/C$48</f>
        <v>0.19366056964484282</v>
      </c>
      <c r="E38" s="19">
        <v>405000000</v>
      </c>
      <c r="F38" s="20">
        <f>E38/E$48</f>
        <v>0.31274131274131273</v>
      </c>
      <c r="G38" s="19">
        <v>154555440</v>
      </c>
      <c r="H38" s="20">
        <f>G38/G$48</f>
        <v>0.13985487456938792</v>
      </c>
      <c r="I38" s="19">
        <f t="shared" si="0"/>
        <v>-250444560</v>
      </c>
      <c r="J38" s="19">
        <v>153941665.94</v>
      </c>
      <c r="K38" s="20">
        <f>J38/J$48</f>
        <v>0.14438825241910216</v>
      </c>
      <c r="L38" s="34">
        <f t="shared" si="1"/>
        <v>613774.06000000238</v>
      </c>
      <c r="M38" s="298">
        <f t="shared" si="2"/>
        <v>0.99602877737593709</v>
      </c>
    </row>
    <row r="39" spans="1:13" ht="18">
      <c r="A39" s="17" t="s">
        <v>188</v>
      </c>
      <c r="B39" s="33" t="s">
        <v>192</v>
      </c>
      <c r="C39" s="21">
        <v>50370065</v>
      </c>
      <c r="D39" s="242">
        <f>C39/C$48</f>
        <v>4.7047471226664729E-2</v>
      </c>
      <c r="E39" s="19">
        <v>40000000</v>
      </c>
      <c r="F39" s="20">
        <f>E39/E$48</f>
        <v>3.0888030888030889E-2</v>
      </c>
      <c r="G39" s="19">
        <v>32350073</v>
      </c>
      <c r="H39" s="20">
        <f>G39/G$48</f>
        <v>2.9273090625121595E-2</v>
      </c>
      <c r="I39" s="19">
        <f t="shared" si="0"/>
        <v>-7649927</v>
      </c>
      <c r="J39" s="19">
        <v>20129705</v>
      </c>
      <c r="K39" s="20">
        <f>J39/J$48</f>
        <v>1.8880482479609464E-2</v>
      </c>
      <c r="L39" s="34">
        <f t="shared" si="1"/>
        <v>12220368</v>
      </c>
      <c r="M39" s="298">
        <f t="shared" si="2"/>
        <v>0.62224604562716135</v>
      </c>
    </row>
    <row r="40" spans="1:13">
      <c r="A40" s="17" t="s">
        <v>189</v>
      </c>
      <c r="B40" s="33" t="s">
        <v>190</v>
      </c>
      <c r="C40" s="21">
        <v>7683449</v>
      </c>
      <c r="D40" s="242">
        <f>C40/C$48</f>
        <v>7.1766205929860499E-3</v>
      </c>
      <c r="E40" s="19">
        <v>10000000</v>
      </c>
      <c r="F40" s="20">
        <f>E40/E$48</f>
        <v>7.7220077220077222E-3</v>
      </c>
      <c r="G40" s="19">
        <v>3509904</v>
      </c>
      <c r="H40" s="20">
        <f>G40/G$48</f>
        <v>3.176058918861691E-3</v>
      </c>
      <c r="I40" s="19">
        <f t="shared" si="0"/>
        <v>-6490096</v>
      </c>
      <c r="J40" s="19">
        <v>3509903</v>
      </c>
      <c r="K40" s="20">
        <f>J40/J$48</f>
        <v>3.2920831227595581E-3</v>
      </c>
      <c r="L40" s="34">
        <f t="shared" si="1"/>
        <v>1</v>
      </c>
      <c r="M40" s="298">
        <f t="shared" si="2"/>
        <v>0.99999971509192276</v>
      </c>
    </row>
    <row r="41" spans="1:13">
      <c r="A41" s="17"/>
      <c r="B41" s="31" t="s">
        <v>83</v>
      </c>
      <c r="C41" s="28">
        <f>C46+C47</f>
        <v>538629880</v>
      </c>
      <c r="D41" s="32">
        <f>C41/C$48</f>
        <v>0.50309988246236881</v>
      </c>
      <c r="E41" s="28">
        <v>550000000</v>
      </c>
      <c r="F41" s="32">
        <f>E41/E$48</f>
        <v>0.42471042471042469</v>
      </c>
      <c r="G41" s="28">
        <v>570095000</v>
      </c>
      <c r="H41" s="32">
        <f>G41/G$48</f>
        <v>0.51587032276337352</v>
      </c>
      <c r="I41" s="28">
        <f t="shared" si="0"/>
        <v>20095000</v>
      </c>
      <c r="J41" s="28">
        <v>554740814</v>
      </c>
      <c r="K41" s="32">
        <f>J41/J$48</f>
        <v>0.52031434238362118</v>
      </c>
      <c r="L41" s="28">
        <f t="shared" si="1"/>
        <v>15354186</v>
      </c>
      <c r="M41" s="247">
        <f t="shared" si="2"/>
        <v>0.97306732035888754</v>
      </c>
    </row>
    <row r="42" spans="1:13">
      <c r="A42" s="17" t="s">
        <v>76</v>
      </c>
      <c r="B42" s="33" t="s">
        <v>77</v>
      </c>
      <c r="C42" s="21"/>
      <c r="D42" s="249"/>
      <c r="E42" s="19"/>
      <c r="F42" s="20"/>
      <c r="G42" s="19"/>
      <c r="H42" s="20"/>
      <c r="I42" s="19"/>
      <c r="J42" s="21"/>
      <c r="K42" s="20"/>
      <c r="L42" s="34"/>
      <c r="M42" s="246"/>
    </row>
    <row r="43" spans="1:13">
      <c r="A43" s="17" t="s">
        <v>193</v>
      </c>
      <c r="B43" s="33" t="s">
        <v>194</v>
      </c>
      <c r="C43" s="21">
        <v>364776531</v>
      </c>
      <c r="D43" s="242">
        <f>C43/C$48</f>
        <v>0.34071453642922783</v>
      </c>
      <c r="E43" s="19">
        <v>348000000</v>
      </c>
      <c r="F43" s="20">
        <f>E43/E$48</f>
        <v>0.26872586872586873</v>
      </c>
      <c r="G43" s="19">
        <v>454502957</v>
      </c>
      <c r="H43" s="20">
        <f>G43/G$48</f>
        <v>0.41127283544759674</v>
      </c>
      <c r="I43" s="19">
        <f t="shared" ref="I43:I46" si="3">G43-E43</f>
        <v>106502957</v>
      </c>
      <c r="J43" s="19">
        <v>443113713</v>
      </c>
      <c r="K43" s="20">
        <f>J43/J$48</f>
        <v>0.41561466970187572</v>
      </c>
      <c r="L43" s="34">
        <f t="shared" ref="L43:L46" si="4">G43-J43</f>
        <v>11389244</v>
      </c>
      <c r="M43" s="298">
        <f t="shared" si="2"/>
        <v>0.97494132034876946</v>
      </c>
    </row>
    <row r="44" spans="1:13" ht="18">
      <c r="A44" s="17" t="s">
        <v>195</v>
      </c>
      <c r="B44" s="33" t="s">
        <v>196</v>
      </c>
      <c r="C44" s="21">
        <v>90978620</v>
      </c>
      <c r="D44" s="242">
        <f>C44/C$48</f>
        <v>8.4977337366780523E-2</v>
      </c>
      <c r="E44" s="19">
        <v>41000000</v>
      </c>
      <c r="F44" s="20">
        <f>E44/E$48</f>
        <v>3.1660231660231658E-2</v>
      </c>
      <c r="G44" s="19">
        <v>103134387</v>
      </c>
      <c r="H44" s="20">
        <f>G44/G$48</f>
        <v>9.3324743261548812E-2</v>
      </c>
      <c r="I44" s="19">
        <f t="shared" si="3"/>
        <v>62134387</v>
      </c>
      <c r="J44" s="19">
        <v>99169445</v>
      </c>
      <c r="K44" s="20">
        <f>J44/J$48</f>
        <v>9.3015122121019367E-2</v>
      </c>
      <c r="L44" s="34">
        <f t="shared" si="4"/>
        <v>3964942</v>
      </c>
      <c r="M44" s="298">
        <f t="shared" si="2"/>
        <v>0.96155557699683614</v>
      </c>
    </row>
    <row r="45" spans="1:13" ht="18">
      <c r="A45" s="17" t="s">
        <v>197</v>
      </c>
      <c r="B45" s="33" t="s">
        <v>198</v>
      </c>
      <c r="C45" s="21">
        <v>82874729</v>
      </c>
      <c r="D45" s="242">
        <f>C45/C$48</f>
        <v>7.7408008666360398E-2</v>
      </c>
      <c r="E45" s="19">
        <v>161000000</v>
      </c>
      <c r="F45" s="20">
        <f>E45/E$48</f>
        <v>0.12432432432432433</v>
      </c>
      <c r="G45" s="19">
        <v>12457656</v>
      </c>
      <c r="H45" s="20">
        <f>G45/G$48</f>
        <v>1.1272744054227939E-2</v>
      </c>
      <c r="I45" s="19">
        <f t="shared" si="3"/>
        <v>-148542344</v>
      </c>
      <c r="J45" s="19">
        <v>12457656</v>
      </c>
      <c r="K45" s="20">
        <f>J45/J$48</f>
        <v>1.1684550560726136E-2</v>
      </c>
      <c r="L45" s="34">
        <f t="shared" si="4"/>
        <v>0</v>
      </c>
      <c r="M45" s="298">
        <f t="shared" si="2"/>
        <v>1</v>
      </c>
    </row>
    <row r="46" spans="1:13">
      <c r="A46" s="17"/>
      <c r="B46" s="36" t="s">
        <v>67</v>
      </c>
      <c r="C46" s="29">
        <f>SUM(C43:C45)</f>
        <v>538629880</v>
      </c>
      <c r="D46" s="249">
        <f>C46/C$48</f>
        <v>0.50309988246236881</v>
      </c>
      <c r="E46" s="24">
        <f>SUM(E43:E45)</f>
        <v>550000000</v>
      </c>
      <c r="F46" s="35">
        <f>E46/E$48</f>
        <v>0.42471042471042469</v>
      </c>
      <c r="G46" s="24">
        <f>SUM(G43:G45)</f>
        <v>570095000</v>
      </c>
      <c r="H46" s="35">
        <f>G46/G$48</f>
        <v>0.51587032276337352</v>
      </c>
      <c r="I46" s="24">
        <f t="shared" si="3"/>
        <v>20095000</v>
      </c>
      <c r="J46" s="24">
        <f>SUM(J43:J45)</f>
        <v>554740814</v>
      </c>
      <c r="K46" s="35">
        <f>J46/J$48</f>
        <v>0.52031434238362118</v>
      </c>
      <c r="L46" s="61">
        <f t="shared" si="4"/>
        <v>15354186</v>
      </c>
      <c r="M46" s="246">
        <f t="shared" si="2"/>
        <v>0.97306732035888754</v>
      </c>
    </row>
    <row r="47" spans="1:13">
      <c r="A47" s="17"/>
      <c r="B47" s="36" t="s">
        <v>68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/>
      <c r="I47" s="24">
        <v>0</v>
      </c>
      <c r="J47" s="29">
        <v>0</v>
      </c>
      <c r="K47" s="24"/>
      <c r="L47" s="61">
        <v>0</v>
      </c>
      <c r="M47" s="298">
        <v>0</v>
      </c>
    </row>
    <row r="48" spans="1:13" ht="15.75" thickBot="1">
      <c r="A48" s="38"/>
      <c r="B48" s="39" t="s">
        <v>73</v>
      </c>
      <c r="C48" s="40">
        <v>1070622154.3199999</v>
      </c>
      <c r="D48" s="106">
        <v>1</v>
      </c>
      <c r="E48" s="40">
        <v>1295000000</v>
      </c>
      <c r="F48" s="106">
        <v>1</v>
      </c>
      <c r="G48" s="40">
        <v>1105113000</v>
      </c>
      <c r="H48" s="106">
        <v>1</v>
      </c>
      <c r="I48" s="40">
        <v>-189887000</v>
      </c>
      <c r="J48" s="40">
        <v>1066164756.21</v>
      </c>
      <c r="K48" s="106">
        <v>1</v>
      </c>
      <c r="L48" s="40">
        <v>38948243.790000014</v>
      </c>
      <c r="M48" s="119">
        <f>J48/G48</f>
        <v>0.96475632465639261</v>
      </c>
    </row>
    <row r="49" spans="5:11" ht="15.75" thickTop="1"/>
    <row r="51" spans="5:11">
      <c r="E51" t="s">
        <v>381</v>
      </c>
      <c r="F51" t="s">
        <v>381</v>
      </c>
      <c r="K51" t="s">
        <v>381</v>
      </c>
    </row>
  </sheetData>
  <mergeCells count="16">
    <mergeCell ref="A1:M1"/>
    <mergeCell ref="A3:A4"/>
    <mergeCell ref="B3:D4"/>
    <mergeCell ref="E3:F4"/>
    <mergeCell ref="G3:M4"/>
    <mergeCell ref="E5:F5"/>
    <mergeCell ref="G5:M5"/>
    <mergeCell ref="A10:B10"/>
    <mergeCell ref="A32:B32"/>
    <mergeCell ref="A6:B9"/>
    <mergeCell ref="C6:M6"/>
    <mergeCell ref="E7:F7"/>
    <mergeCell ref="G7:H7"/>
    <mergeCell ref="J7:K7"/>
    <mergeCell ref="L7:L8"/>
    <mergeCell ref="M7:M8"/>
  </mergeCells>
  <pageMargins left="0.7" right="0.7" top="0.75" bottom="0.75" header="0.3" footer="0.3"/>
  <pageSetup scale="57" fitToHeight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97"/>
  <sheetViews>
    <sheetView zoomScaleNormal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B99" sqref="B99"/>
    </sheetView>
  </sheetViews>
  <sheetFormatPr defaultRowHeight="15"/>
  <cols>
    <col min="1" max="1" width="15.42578125" customWidth="1"/>
    <col min="2" max="2" width="46.140625" customWidth="1"/>
    <col min="3" max="3" width="14.42578125" customWidth="1"/>
    <col min="4" max="4" width="11.5703125" customWidth="1"/>
    <col min="5" max="5" width="14.7109375" customWidth="1"/>
    <col min="6" max="6" width="11.7109375" customWidth="1"/>
    <col min="7" max="7" width="14.7109375" customWidth="1"/>
    <col min="8" max="8" width="11" customWidth="1"/>
    <col min="9" max="9" width="13.28515625" customWidth="1"/>
    <col min="10" max="10" width="16.85546875" customWidth="1"/>
    <col min="11" max="11" width="11.85546875" customWidth="1"/>
    <col min="12" max="12" width="13.85546875" customWidth="1"/>
    <col min="15" max="15" width="12" bestFit="1" customWidth="1"/>
  </cols>
  <sheetData>
    <row r="1" spans="1:13">
      <c r="A1" s="301" t="s">
        <v>57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</row>
    <row r="2" spans="1:13" ht="15.75" thickBot="1">
      <c r="A2" s="124" t="s">
        <v>0</v>
      </c>
      <c r="B2" s="125"/>
      <c r="C2" s="125"/>
      <c r="D2" s="125"/>
      <c r="E2" s="125"/>
      <c r="F2" s="125"/>
      <c r="G2" s="125"/>
      <c r="H2" s="125"/>
      <c r="I2" s="125"/>
      <c r="J2" s="125"/>
      <c r="K2" s="308"/>
      <c r="L2" s="125" t="s">
        <v>381</v>
      </c>
      <c r="M2" s="125" t="s">
        <v>1</v>
      </c>
    </row>
    <row r="3" spans="1:13" ht="16.5" thickTop="1" thickBot="1">
      <c r="A3" s="272" t="s">
        <v>58</v>
      </c>
      <c r="B3" s="273" t="s">
        <v>2</v>
      </c>
      <c r="C3" s="273"/>
      <c r="D3" s="273"/>
      <c r="E3" s="274" t="s">
        <v>3</v>
      </c>
      <c r="F3" s="274"/>
      <c r="G3" s="275" t="s">
        <v>199</v>
      </c>
      <c r="H3" s="275"/>
      <c r="I3" s="275"/>
      <c r="J3" s="275"/>
      <c r="K3" s="275"/>
      <c r="L3" s="275"/>
      <c r="M3" s="275"/>
    </row>
    <row r="4" spans="1:13" ht="15.75" thickTop="1">
      <c r="A4" s="272"/>
      <c r="B4" s="273"/>
      <c r="C4" s="273"/>
      <c r="D4" s="273"/>
      <c r="E4" s="274"/>
      <c r="F4" s="274"/>
      <c r="G4" s="275"/>
      <c r="H4" s="275"/>
      <c r="I4" s="275"/>
      <c r="J4" s="275"/>
      <c r="K4" s="275"/>
      <c r="L4" s="275"/>
      <c r="M4" s="275"/>
    </row>
    <row r="5" spans="1:13">
      <c r="A5" s="276" t="s">
        <v>59</v>
      </c>
      <c r="B5" s="277" t="s">
        <v>55</v>
      </c>
      <c r="C5" s="277"/>
      <c r="D5" s="277"/>
      <c r="E5" s="278" t="s">
        <v>60</v>
      </c>
      <c r="F5" s="278"/>
      <c r="G5" s="279">
        <v>9240</v>
      </c>
      <c r="H5" s="279"/>
      <c r="I5" s="279"/>
      <c r="J5" s="279"/>
      <c r="K5" s="279"/>
      <c r="L5" s="279"/>
      <c r="M5" s="279"/>
    </row>
    <row r="6" spans="1:13">
      <c r="A6" s="280" t="s">
        <v>4</v>
      </c>
      <c r="B6" s="281"/>
      <c r="C6" s="282" t="s">
        <v>61</v>
      </c>
      <c r="D6" s="282"/>
      <c r="E6" s="282"/>
      <c r="F6" s="282"/>
      <c r="G6" s="282"/>
      <c r="H6" s="282"/>
      <c r="I6" s="282"/>
      <c r="J6" s="282"/>
      <c r="K6" s="282"/>
      <c r="L6" s="282"/>
      <c r="M6" s="283"/>
    </row>
    <row r="7" spans="1:13" ht="18">
      <c r="A7" s="284"/>
      <c r="B7" s="285"/>
      <c r="C7" s="43" t="s">
        <v>62</v>
      </c>
      <c r="D7" s="44">
        <v>2024</v>
      </c>
      <c r="E7" s="76" t="s">
        <v>5</v>
      </c>
      <c r="F7" s="76"/>
      <c r="G7" s="76" t="s">
        <v>5</v>
      </c>
      <c r="H7" s="76"/>
      <c r="I7" s="62" t="s">
        <v>5</v>
      </c>
      <c r="J7" s="76" t="s">
        <v>5</v>
      </c>
      <c r="K7" s="76"/>
      <c r="L7" s="77" t="s">
        <v>63</v>
      </c>
      <c r="M7" s="78" t="s">
        <v>6</v>
      </c>
    </row>
    <row r="8" spans="1:13" ht="46.5" customHeight="1">
      <c r="A8" s="284"/>
      <c r="B8" s="285"/>
      <c r="C8" s="45" t="s">
        <v>64</v>
      </c>
      <c r="D8" s="46" t="s">
        <v>7</v>
      </c>
      <c r="E8" s="47" t="s">
        <v>8</v>
      </c>
      <c r="F8" s="48" t="s">
        <v>7</v>
      </c>
      <c r="G8" s="47" t="s">
        <v>9</v>
      </c>
      <c r="H8" s="48" t="s">
        <v>7</v>
      </c>
      <c r="I8" s="49" t="s">
        <v>65</v>
      </c>
      <c r="J8" s="47" t="s">
        <v>10</v>
      </c>
      <c r="K8" s="48" t="s">
        <v>7</v>
      </c>
      <c r="L8" s="77"/>
      <c r="M8" s="78"/>
    </row>
    <row r="9" spans="1:13" ht="15.75" thickBot="1">
      <c r="A9" s="286"/>
      <c r="B9" s="287"/>
      <c r="C9" s="50" t="s">
        <v>11</v>
      </c>
      <c r="D9" s="50" t="s">
        <v>12</v>
      </c>
      <c r="E9" s="50" t="s">
        <v>13</v>
      </c>
      <c r="F9" s="50" t="s">
        <v>14</v>
      </c>
      <c r="G9" s="50" t="s">
        <v>15</v>
      </c>
      <c r="H9" s="50" t="s">
        <v>16</v>
      </c>
      <c r="I9" s="50" t="s">
        <v>17</v>
      </c>
      <c r="J9" s="50" t="s">
        <v>18</v>
      </c>
      <c r="K9" s="50" t="s">
        <v>19</v>
      </c>
      <c r="L9" s="50" t="s">
        <v>20</v>
      </c>
      <c r="M9" s="51" t="s">
        <v>21</v>
      </c>
    </row>
    <row r="10" spans="1:13" ht="15.75" thickTop="1">
      <c r="A10" s="288" t="s">
        <v>32</v>
      </c>
      <c r="B10" s="289"/>
      <c r="C10" s="290"/>
      <c r="D10" s="290"/>
      <c r="E10" s="290"/>
      <c r="F10" s="290"/>
      <c r="G10" s="290"/>
      <c r="H10" s="290"/>
      <c r="I10" s="290"/>
      <c r="J10" s="290"/>
      <c r="K10" s="290"/>
      <c r="L10" s="290"/>
      <c r="M10" s="291"/>
    </row>
    <row r="11" spans="1:13">
      <c r="A11" s="233" t="s">
        <v>22</v>
      </c>
      <c r="B11" s="234" t="s">
        <v>23</v>
      </c>
      <c r="C11" s="235"/>
      <c r="D11" s="235"/>
      <c r="E11" s="235"/>
      <c r="F11" s="235"/>
      <c r="G11" s="235"/>
      <c r="H11" s="235"/>
      <c r="I11" s="235"/>
      <c r="J11" s="235"/>
      <c r="K11" s="235"/>
      <c r="L11" s="235"/>
      <c r="M11" s="118"/>
    </row>
    <row r="12" spans="1:13">
      <c r="A12" s="17" t="s">
        <v>34</v>
      </c>
      <c r="B12" s="18" t="s">
        <v>35</v>
      </c>
      <c r="C12" s="19">
        <v>1697598138</v>
      </c>
      <c r="D12" s="20">
        <v>0.51978375333733462</v>
      </c>
      <c r="E12" s="19">
        <v>2042177000</v>
      </c>
      <c r="F12" s="20">
        <v>0.45276378132739631</v>
      </c>
      <c r="G12" s="19">
        <v>2017600000</v>
      </c>
      <c r="H12" s="20">
        <v>0.52507314781504355</v>
      </c>
      <c r="I12" s="19">
        <v>-24577000</v>
      </c>
      <c r="J12" s="21">
        <v>2005759022</v>
      </c>
      <c r="K12" s="20">
        <v>0.56910230109673587</v>
      </c>
      <c r="L12" s="19">
        <v>11840978</v>
      </c>
      <c r="M12" s="115">
        <f>J12/G12</f>
        <v>0.9941311568199841</v>
      </c>
    </row>
    <row r="13" spans="1:13">
      <c r="A13" s="17" t="s">
        <v>36</v>
      </c>
      <c r="B13" s="18" t="s">
        <v>37</v>
      </c>
      <c r="C13" s="19">
        <v>273405121</v>
      </c>
      <c r="D13" s="20">
        <v>8.3713298685903798E-2</v>
      </c>
      <c r="E13" s="19">
        <v>357703000</v>
      </c>
      <c r="F13" s="20">
        <v>7.9305056746870453E-2</v>
      </c>
      <c r="G13" s="19">
        <v>333784000</v>
      </c>
      <c r="H13" s="20">
        <v>8.6866086226356318E-2</v>
      </c>
      <c r="I13" s="19">
        <v>-23919000</v>
      </c>
      <c r="J13" s="21">
        <v>329905756</v>
      </c>
      <c r="K13" s="20">
        <v>9.3605524305430884E-2</v>
      </c>
      <c r="L13" s="19">
        <v>3878244</v>
      </c>
      <c r="M13" s="115">
        <f t="shared" ref="M13:M34" si="0">J13/G13</f>
        <v>0.98838097691920523</v>
      </c>
    </row>
    <row r="14" spans="1:13">
      <c r="A14" s="17" t="s">
        <v>38</v>
      </c>
      <c r="B14" s="18" t="s">
        <v>39</v>
      </c>
      <c r="C14" s="19">
        <v>390752691.75</v>
      </c>
      <c r="D14" s="20">
        <v>0.1196436872767597</v>
      </c>
      <c r="E14" s="19">
        <v>419000000</v>
      </c>
      <c r="F14" s="20">
        <v>9.2894996063602256E-2</v>
      </c>
      <c r="G14" s="19">
        <v>390380384</v>
      </c>
      <c r="H14" s="20">
        <v>0.10159509172884887</v>
      </c>
      <c r="I14" s="19">
        <v>-28619616</v>
      </c>
      <c r="J14" s="21">
        <v>352722907.40000015</v>
      </c>
      <c r="K14" s="20">
        <v>0.10011705694870612</v>
      </c>
      <c r="L14" s="19">
        <v>37525212.189999998</v>
      </c>
      <c r="M14" s="115">
        <f t="shared" si="0"/>
        <v>0.90353645279471873</v>
      </c>
    </row>
    <row r="15" spans="1:13">
      <c r="A15" s="17" t="s">
        <v>40</v>
      </c>
      <c r="B15" s="18" t="s">
        <v>41</v>
      </c>
      <c r="C15" s="19">
        <v>0</v>
      </c>
      <c r="D15" s="20">
        <v>0</v>
      </c>
      <c r="E15" s="19">
        <v>0</v>
      </c>
      <c r="F15" s="20">
        <v>0</v>
      </c>
      <c r="G15" s="19">
        <v>0</v>
      </c>
      <c r="H15" s="20">
        <v>0</v>
      </c>
      <c r="I15" s="19">
        <v>0</v>
      </c>
      <c r="J15" s="21">
        <v>0</v>
      </c>
      <c r="K15" s="20">
        <v>0</v>
      </c>
      <c r="L15" s="19">
        <v>0</v>
      </c>
      <c r="M15" s="115">
        <v>0</v>
      </c>
    </row>
    <row r="16" spans="1:13">
      <c r="A16" s="17" t="s">
        <v>42</v>
      </c>
      <c r="B16" s="18" t="s">
        <v>43</v>
      </c>
      <c r="C16" s="19">
        <v>0</v>
      </c>
      <c r="D16" s="20">
        <v>0</v>
      </c>
      <c r="E16" s="19">
        <v>0</v>
      </c>
      <c r="F16" s="20">
        <v>0</v>
      </c>
      <c r="G16" s="19">
        <v>0</v>
      </c>
      <c r="H16" s="20">
        <v>0</v>
      </c>
      <c r="I16" s="19">
        <v>0</v>
      </c>
      <c r="J16" s="21">
        <v>0</v>
      </c>
      <c r="K16" s="20">
        <v>0</v>
      </c>
      <c r="L16" s="19">
        <v>0</v>
      </c>
      <c r="M16" s="115">
        <v>0</v>
      </c>
    </row>
    <row r="17" spans="1:15">
      <c r="A17" s="17" t="s">
        <v>44</v>
      </c>
      <c r="B17" s="18" t="s">
        <v>45</v>
      </c>
      <c r="C17" s="19">
        <v>0</v>
      </c>
      <c r="D17" s="20">
        <v>0</v>
      </c>
      <c r="E17" s="19">
        <v>0</v>
      </c>
      <c r="F17" s="20">
        <v>0</v>
      </c>
      <c r="G17" s="19">
        <v>0</v>
      </c>
      <c r="H17" s="20">
        <v>0</v>
      </c>
      <c r="I17" s="19">
        <v>0</v>
      </c>
      <c r="J17" s="21">
        <v>0</v>
      </c>
      <c r="K17" s="20">
        <v>0</v>
      </c>
      <c r="L17" s="19">
        <v>0</v>
      </c>
      <c r="M17" s="115">
        <v>0</v>
      </c>
    </row>
    <row r="18" spans="1:15">
      <c r="A18" s="17" t="s">
        <v>46</v>
      </c>
      <c r="B18" s="18" t="s">
        <v>47</v>
      </c>
      <c r="C18" s="19">
        <v>259820787</v>
      </c>
      <c r="D18" s="20">
        <v>7.9553942030725855E-2</v>
      </c>
      <c r="E18" s="19">
        <v>313120000</v>
      </c>
      <c r="F18" s="20">
        <v>6.942071877669484E-2</v>
      </c>
      <c r="G18" s="19">
        <v>317098861</v>
      </c>
      <c r="H18" s="20">
        <v>8.2523838775691402E-2</v>
      </c>
      <c r="I18" s="19">
        <v>3978861</v>
      </c>
      <c r="J18" s="21">
        <v>293155314.60000002</v>
      </c>
      <c r="K18" s="20">
        <v>8.3178169604462851E-2</v>
      </c>
      <c r="L18" s="19">
        <v>23943546.399999976</v>
      </c>
      <c r="M18" s="115">
        <f t="shared" si="0"/>
        <v>0.92449185618487617</v>
      </c>
    </row>
    <row r="19" spans="1:15">
      <c r="A19" s="22"/>
      <c r="B19" s="23" t="s">
        <v>66</v>
      </c>
      <c r="C19" s="24">
        <v>2621576737.75</v>
      </c>
      <c r="D19" s="20">
        <v>0.80269468133072397</v>
      </c>
      <c r="E19" s="24">
        <v>3132000000</v>
      </c>
      <c r="F19" s="20">
        <v>0.69438455291456391</v>
      </c>
      <c r="G19" s="24">
        <v>3058863245</v>
      </c>
      <c r="H19" s="20">
        <v>0.79605816454594014</v>
      </c>
      <c r="I19" s="24">
        <v>-73136755</v>
      </c>
      <c r="J19" s="25">
        <f>SUM(J12:J18)</f>
        <v>2981543000</v>
      </c>
      <c r="K19" s="20">
        <v>0.84600305195533565</v>
      </c>
      <c r="L19" s="24">
        <v>77187980.589999974</v>
      </c>
      <c r="M19" s="116">
        <f t="shared" si="0"/>
        <v>0.97472255579703104</v>
      </c>
    </row>
    <row r="20" spans="1:15">
      <c r="A20" s="17" t="s">
        <v>51</v>
      </c>
      <c r="B20" s="18" t="s">
        <v>48</v>
      </c>
      <c r="C20" s="21">
        <v>0</v>
      </c>
      <c r="D20" s="20">
        <v>0</v>
      </c>
      <c r="E20" s="19">
        <v>30000000</v>
      </c>
      <c r="F20" s="20">
        <v>6.6511930355801141E-3</v>
      </c>
      <c r="G20" s="19">
        <v>0</v>
      </c>
      <c r="H20" s="20">
        <v>0</v>
      </c>
      <c r="I20" s="19">
        <v>-30000000</v>
      </c>
      <c r="J20" s="19">
        <v>0</v>
      </c>
      <c r="K20" s="20">
        <v>0</v>
      </c>
      <c r="L20" s="19">
        <v>0</v>
      </c>
      <c r="M20" s="115">
        <v>0</v>
      </c>
    </row>
    <row r="21" spans="1:15">
      <c r="A21" s="17" t="s">
        <v>52</v>
      </c>
      <c r="B21" s="18" t="s">
        <v>49</v>
      </c>
      <c r="C21" s="21">
        <v>185219429</v>
      </c>
      <c r="D21" s="20">
        <v>5.6711920119117118E-2</v>
      </c>
      <c r="E21" s="19">
        <v>778469000</v>
      </c>
      <c r="F21" s="20">
        <v>0.17259158637383384</v>
      </c>
      <c r="G21" s="19">
        <v>213649000</v>
      </c>
      <c r="H21" s="20">
        <v>5.5601384296954923E-2</v>
      </c>
      <c r="I21" s="19">
        <v>-564820000</v>
      </c>
      <c r="J21" s="19">
        <v>211908528</v>
      </c>
      <c r="K21" s="20">
        <v>6.0125682888152093E-2</v>
      </c>
      <c r="L21" s="19">
        <v>1740472</v>
      </c>
      <c r="M21" s="115">
        <f t="shared" si="0"/>
        <v>0.99185359163862219</v>
      </c>
    </row>
    <row r="22" spans="1:15">
      <c r="A22" s="17">
        <v>232</v>
      </c>
      <c r="B22" s="33" t="s">
        <v>50</v>
      </c>
      <c r="C22" s="21">
        <v>0</v>
      </c>
      <c r="D22" s="20">
        <v>0</v>
      </c>
      <c r="E22" s="19"/>
      <c r="F22" s="20">
        <v>0</v>
      </c>
      <c r="G22" s="19">
        <v>0</v>
      </c>
      <c r="H22" s="20">
        <v>0</v>
      </c>
      <c r="I22" s="19">
        <v>0</v>
      </c>
      <c r="J22" s="19">
        <v>0</v>
      </c>
      <c r="K22" s="20">
        <v>0</v>
      </c>
      <c r="L22" s="19"/>
      <c r="M22" s="115">
        <v>0</v>
      </c>
    </row>
    <row r="23" spans="1:15" s="109" customFormat="1">
      <c r="A23" s="22"/>
      <c r="B23" s="23" t="s">
        <v>67</v>
      </c>
      <c r="C23" s="24">
        <v>185219429</v>
      </c>
      <c r="D23" s="35">
        <v>5.6711920119117118E-2</v>
      </c>
      <c r="E23" s="24">
        <v>808469000</v>
      </c>
      <c r="F23" s="35">
        <v>0.17924277940941397</v>
      </c>
      <c r="G23" s="24">
        <v>213649000</v>
      </c>
      <c r="H23" s="35">
        <v>5.5601384296954923E-2</v>
      </c>
      <c r="I23" s="24">
        <v>-594820000</v>
      </c>
      <c r="J23" s="24">
        <v>211908528</v>
      </c>
      <c r="K23" s="35">
        <v>6.0125682888152093E-2</v>
      </c>
      <c r="L23" s="24">
        <v>1740472</v>
      </c>
      <c r="M23" s="116">
        <f t="shared" si="0"/>
        <v>0.99185359163862219</v>
      </c>
      <c r="O23" s="296"/>
    </row>
    <row r="24" spans="1:15">
      <c r="A24" s="17" t="s">
        <v>51</v>
      </c>
      <c r="B24" s="18" t="s">
        <v>48</v>
      </c>
      <c r="C24" s="19">
        <v>8102230</v>
      </c>
      <c r="D24" s="20">
        <v>2.4808035691909745E-3</v>
      </c>
      <c r="E24" s="19">
        <v>0</v>
      </c>
      <c r="F24" s="20">
        <v>0</v>
      </c>
      <c r="G24" s="19">
        <v>0</v>
      </c>
      <c r="H24" s="20">
        <v>0</v>
      </c>
      <c r="I24" s="19">
        <v>0</v>
      </c>
      <c r="J24" s="19">
        <v>26557570</v>
      </c>
      <c r="K24" s="20">
        <v>7.5352891512695582E-3</v>
      </c>
      <c r="L24" s="19">
        <v>-26557570</v>
      </c>
      <c r="M24" s="115" t="e">
        <f t="shared" si="0"/>
        <v>#DIV/0!</v>
      </c>
    </row>
    <row r="25" spans="1:15">
      <c r="A25" s="17" t="s">
        <v>52</v>
      </c>
      <c r="B25" s="18" t="s">
        <v>49</v>
      </c>
      <c r="C25" s="19">
        <v>451071590</v>
      </c>
      <c r="D25" s="20">
        <v>0.13811259498096795</v>
      </c>
      <c r="E25" s="19">
        <v>570000000</v>
      </c>
      <c r="F25" s="20">
        <v>0.12637266767602215</v>
      </c>
      <c r="G25" s="19">
        <v>570000000</v>
      </c>
      <c r="H25" s="20">
        <v>0.1483404511571049</v>
      </c>
      <c r="I25" s="19">
        <v>0</v>
      </c>
      <c r="J25" s="19">
        <v>308212489</v>
      </c>
      <c r="K25" s="20">
        <v>8.6335976005242676E-2</v>
      </c>
      <c r="L25" s="19">
        <v>265715230</v>
      </c>
      <c r="M25" s="115">
        <f t="shared" si="0"/>
        <v>0.54072366491228074</v>
      </c>
      <c r="O25" s="295"/>
    </row>
    <row r="26" spans="1:15" s="109" customFormat="1">
      <c r="A26" s="22"/>
      <c r="B26" s="23" t="s">
        <v>68</v>
      </c>
      <c r="C26" s="24">
        <v>459173820</v>
      </c>
      <c r="D26" s="35">
        <v>0.14059339855015893</v>
      </c>
      <c r="E26" s="24">
        <v>570000000</v>
      </c>
      <c r="F26" s="35">
        <v>0.12637266767602215</v>
      </c>
      <c r="G26" s="24">
        <v>570000000</v>
      </c>
      <c r="H26" s="35">
        <v>0.1483404511571049</v>
      </c>
      <c r="I26" s="24">
        <v>0</v>
      </c>
      <c r="J26" s="24">
        <f>J24+J25</f>
        <v>334770059</v>
      </c>
      <c r="K26" s="35">
        <v>9.3871265156512243E-2</v>
      </c>
      <c r="L26" s="24">
        <v>239157660</v>
      </c>
      <c r="M26" s="116">
        <f t="shared" si="0"/>
        <v>0.58731589298245612</v>
      </c>
    </row>
    <row r="27" spans="1:15">
      <c r="A27" s="26"/>
      <c r="B27" s="27" t="s">
        <v>69</v>
      </c>
      <c r="C27" s="28">
        <v>644393249</v>
      </c>
      <c r="D27" s="32">
        <v>0.19730531866927603</v>
      </c>
      <c r="E27" s="28">
        <v>1378469000</v>
      </c>
      <c r="F27" s="32">
        <v>0.30561544708543614</v>
      </c>
      <c r="G27" s="28">
        <v>783649000</v>
      </c>
      <c r="H27" s="32">
        <v>0.20394183545405983</v>
      </c>
      <c r="I27" s="28">
        <v>-594820000</v>
      </c>
      <c r="J27" s="28">
        <f>J23+J26</f>
        <v>546678587</v>
      </c>
      <c r="K27" s="32">
        <v>0.15399694804466432</v>
      </c>
      <c r="L27" s="28">
        <v>240898132</v>
      </c>
      <c r="M27" s="117">
        <f t="shared" si="0"/>
        <v>0.69760643732079031</v>
      </c>
    </row>
    <row r="28" spans="1:15">
      <c r="A28" s="26"/>
      <c r="B28" s="27" t="s">
        <v>70</v>
      </c>
      <c r="C28" s="28">
        <v>3265969986.75</v>
      </c>
      <c r="D28" s="32">
        <v>1</v>
      </c>
      <c r="E28" s="28">
        <v>4510469000</v>
      </c>
      <c r="F28" s="32">
        <v>1</v>
      </c>
      <c r="G28" s="28">
        <v>3842512245</v>
      </c>
      <c r="H28" s="32">
        <v>1</v>
      </c>
      <c r="I28" s="28">
        <v>-667956755</v>
      </c>
      <c r="J28" s="28">
        <f>J19+J27</f>
        <v>3528221587</v>
      </c>
      <c r="K28" s="32">
        <v>1</v>
      </c>
      <c r="L28" s="28">
        <v>318086112.58999997</v>
      </c>
      <c r="M28" s="117">
        <f t="shared" si="0"/>
        <v>0.91820698596108186</v>
      </c>
    </row>
    <row r="29" spans="1:15">
      <c r="A29" s="22"/>
      <c r="B29" s="23" t="s">
        <v>71</v>
      </c>
      <c r="C29" s="29">
        <v>2539951</v>
      </c>
      <c r="D29" s="24"/>
      <c r="E29" s="24"/>
      <c r="F29" s="24"/>
      <c r="G29" s="24"/>
      <c r="H29" s="24"/>
      <c r="I29" s="19">
        <v>0</v>
      </c>
      <c r="J29" s="19">
        <v>3952027</v>
      </c>
      <c r="K29" s="24"/>
      <c r="L29" s="24"/>
      <c r="M29" s="116"/>
    </row>
    <row r="30" spans="1:15">
      <c r="A30" s="22"/>
      <c r="B30" s="23" t="s">
        <v>72</v>
      </c>
      <c r="C30" s="29">
        <v>676760</v>
      </c>
      <c r="D30" s="24"/>
      <c r="E30" s="24"/>
      <c r="F30" s="24"/>
      <c r="G30" s="24"/>
      <c r="H30" s="24"/>
      <c r="I30" s="24"/>
      <c r="J30" s="19">
        <v>976899</v>
      </c>
      <c r="K30" s="24"/>
      <c r="L30" s="24"/>
      <c r="M30" s="116"/>
    </row>
    <row r="31" spans="1:15">
      <c r="A31" s="26"/>
      <c r="B31" s="27" t="s">
        <v>73</v>
      </c>
      <c r="C31" s="28">
        <v>3269186697.75</v>
      </c>
      <c r="D31" s="28"/>
      <c r="E31" s="28">
        <v>4510469000</v>
      </c>
      <c r="F31" s="32">
        <v>1</v>
      </c>
      <c r="G31" s="28">
        <v>3842512245</v>
      </c>
      <c r="H31" s="32">
        <v>1</v>
      </c>
      <c r="I31" s="28">
        <v>-667956755</v>
      </c>
      <c r="J31" s="28">
        <f>J28+J29+J30</f>
        <v>3533150513</v>
      </c>
      <c r="K31" s="32">
        <v>1</v>
      </c>
      <c r="L31" s="28">
        <v>318086112.58999997</v>
      </c>
      <c r="M31" s="117">
        <f t="shared" si="0"/>
        <v>0.91948972123574846</v>
      </c>
    </row>
    <row r="32" spans="1:15">
      <c r="A32" s="237" t="s">
        <v>74</v>
      </c>
      <c r="B32" s="238"/>
      <c r="C32" s="235"/>
      <c r="D32" s="235"/>
      <c r="E32" s="235"/>
      <c r="F32" s="235"/>
      <c r="G32" s="235"/>
      <c r="H32" s="235"/>
      <c r="I32" s="235"/>
      <c r="J32" s="235"/>
      <c r="K32" s="235"/>
      <c r="L32" s="235"/>
      <c r="M32" s="118"/>
    </row>
    <row r="33" spans="1:13">
      <c r="A33" s="233" t="s">
        <v>33</v>
      </c>
      <c r="B33" s="234" t="s">
        <v>23</v>
      </c>
      <c r="C33" s="235"/>
      <c r="D33" s="235"/>
      <c r="E33" s="235"/>
      <c r="F33" s="235"/>
      <c r="G33" s="235"/>
      <c r="H33" s="235"/>
      <c r="I33" s="235"/>
      <c r="J33" s="235"/>
      <c r="K33" s="235"/>
      <c r="L33" s="235"/>
      <c r="M33" s="118"/>
    </row>
    <row r="34" spans="1:13">
      <c r="A34" s="17"/>
      <c r="B34" s="31" t="s">
        <v>75</v>
      </c>
      <c r="C34" s="28">
        <f>SUM(C36:C44)</f>
        <v>2621576737.75</v>
      </c>
      <c r="D34" s="32">
        <f>C34/C$96</f>
        <v>0.80190487118838638</v>
      </c>
      <c r="E34" s="28">
        <v>3132000000</v>
      </c>
      <c r="F34" s="32">
        <f>E34/E$96</f>
        <v>0.69438455291456391</v>
      </c>
      <c r="G34" s="28">
        <v>3058863245</v>
      </c>
      <c r="H34" s="32">
        <f>G34/G$96</f>
        <v>0.79605816454594014</v>
      </c>
      <c r="I34" s="28">
        <f>G34-E34</f>
        <v>-73136755</v>
      </c>
      <c r="J34" s="28">
        <v>2981543000</v>
      </c>
      <c r="K34" s="32">
        <f>J34/J$96</f>
        <v>0.84270097701443947</v>
      </c>
      <c r="L34" s="28">
        <f>G34-J34</f>
        <v>77320245</v>
      </c>
      <c r="M34" s="117">
        <f>J34/G34</f>
        <v>0.97472255579703104</v>
      </c>
    </row>
    <row r="35" spans="1:13">
      <c r="A35" s="17" t="s">
        <v>76</v>
      </c>
      <c r="B35" s="33" t="s">
        <v>77</v>
      </c>
      <c r="C35" s="21"/>
      <c r="D35" s="19"/>
      <c r="E35" s="19"/>
      <c r="F35" s="19"/>
      <c r="G35" s="19"/>
      <c r="H35" s="19"/>
      <c r="I35" s="19"/>
      <c r="J35" s="19"/>
      <c r="K35" s="19"/>
      <c r="L35" s="34"/>
      <c r="M35" s="116"/>
    </row>
    <row r="36" spans="1:13">
      <c r="A36" s="17" t="s">
        <v>200</v>
      </c>
      <c r="B36" s="33" t="s">
        <v>201</v>
      </c>
      <c r="C36" s="19">
        <v>85846294</v>
      </c>
      <c r="D36" s="20">
        <f t="shared" ref="D36:D45" si="1">C36/C$96</f>
        <v>2.6259220392363412E-2</v>
      </c>
      <c r="E36" s="19">
        <v>51800000</v>
      </c>
      <c r="F36" s="20">
        <f t="shared" ref="F36:F88" si="2">E36/E$96</f>
        <v>1.1484393308101663E-2</v>
      </c>
      <c r="G36" s="19">
        <v>33712640</v>
      </c>
      <c r="H36" s="20">
        <f t="shared" ref="H36:H88" si="3">G36/G$96</f>
        <v>8.773593381222914E-3</v>
      </c>
      <c r="I36" s="19">
        <f t="shared" ref="I36:I88" si="4">G36-E36</f>
        <v>-18087360</v>
      </c>
      <c r="J36" s="19">
        <v>19193251</v>
      </c>
      <c r="K36" s="35">
        <f t="shared" ref="K36:K88" si="5">J36/J$96</f>
        <v>5.4247654217240426E-3</v>
      </c>
      <c r="L36" s="34">
        <f t="shared" ref="L36:L45" si="6">G36-J36</f>
        <v>14519389</v>
      </c>
      <c r="M36" s="116">
        <f t="shared" ref="M36:M88" si="7">J36/G36</f>
        <v>0.56931913371364573</v>
      </c>
    </row>
    <row r="37" spans="1:13">
      <c r="A37" s="17" t="s">
        <v>202</v>
      </c>
      <c r="B37" s="33" t="s">
        <v>203</v>
      </c>
      <c r="C37" s="19">
        <v>0</v>
      </c>
      <c r="D37" s="20">
        <f t="shared" si="1"/>
        <v>0</v>
      </c>
      <c r="E37" s="19">
        <v>16300000</v>
      </c>
      <c r="F37" s="20">
        <f t="shared" si="2"/>
        <v>3.6138148826651952E-3</v>
      </c>
      <c r="G37" s="19">
        <v>6500000</v>
      </c>
      <c r="H37" s="20">
        <f t="shared" si="3"/>
        <v>1.6916016360020735E-3</v>
      </c>
      <c r="I37" s="19">
        <f t="shared" si="4"/>
        <v>-9800000</v>
      </c>
      <c r="J37" s="19">
        <v>6024763</v>
      </c>
      <c r="K37" s="35">
        <f t="shared" si="5"/>
        <v>1.7028342929752969E-3</v>
      </c>
      <c r="L37" s="34">
        <f t="shared" si="6"/>
        <v>475237</v>
      </c>
      <c r="M37" s="116">
        <f t="shared" si="7"/>
        <v>0.92688661538461536</v>
      </c>
    </row>
    <row r="38" spans="1:13">
      <c r="A38" s="17" t="s">
        <v>204</v>
      </c>
      <c r="B38" s="33" t="s">
        <v>205</v>
      </c>
      <c r="C38" s="19">
        <v>4328913</v>
      </c>
      <c r="D38" s="20">
        <f t="shared" si="1"/>
        <v>1.3241559446511117E-3</v>
      </c>
      <c r="E38" s="19">
        <v>25000000</v>
      </c>
      <c r="F38" s="20">
        <f t="shared" si="2"/>
        <v>5.5426608629834282E-3</v>
      </c>
      <c r="G38" s="19">
        <v>18748080</v>
      </c>
      <c r="H38" s="20">
        <f t="shared" si="3"/>
        <v>4.8791204307535004E-3</v>
      </c>
      <c r="I38" s="19">
        <f t="shared" si="4"/>
        <v>-6251920</v>
      </c>
      <c r="J38" s="19">
        <v>6054010</v>
      </c>
      <c r="K38" s="35">
        <f t="shared" si="5"/>
        <v>1.7111006421356952E-3</v>
      </c>
      <c r="L38" s="34">
        <f t="shared" si="6"/>
        <v>12694070</v>
      </c>
      <c r="M38" s="116">
        <f t="shared" si="7"/>
        <v>0.32291359968594119</v>
      </c>
    </row>
    <row r="39" spans="1:13">
      <c r="A39" s="17" t="s">
        <v>206</v>
      </c>
      <c r="B39" s="33" t="s">
        <v>215</v>
      </c>
      <c r="C39" s="19">
        <v>7682070</v>
      </c>
      <c r="D39" s="20">
        <f t="shared" si="1"/>
        <v>2.3498413245371221E-3</v>
      </c>
      <c r="E39" s="19">
        <v>16570000</v>
      </c>
      <c r="F39" s="20">
        <f t="shared" si="2"/>
        <v>3.6736756199854162E-3</v>
      </c>
      <c r="G39" s="19">
        <v>9397810</v>
      </c>
      <c r="H39" s="20">
        <f t="shared" si="3"/>
        <v>2.4457462724364071E-3</v>
      </c>
      <c r="I39" s="19">
        <f t="shared" si="4"/>
        <v>-7172190</v>
      </c>
      <c r="J39" s="19">
        <v>8851544</v>
      </c>
      <c r="K39" s="35">
        <f t="shared" si="5"/>
        <v>2.5017934595899841E-3</v>
      </c>
      <c r="L39" s="34">
        <f t="shared" si="6"/>
        <v>546266</v>
      </c>
      <c r="M39" s="116">
        <f t="shared" si="7"/>
        <v>0.94187305340286731</v>
      </c>
    </row>
    <row r="40" spans="1:13" ht="18">
      <c r="A40" s="17" t="s">
        <v>207</v>
      </c>
      <c r="B40" s="33" t="s">
        <v>208</v>
      </c>
      <c r="C40" s="19">
        <v>24599603</v>
      </c>
      <c r="D40" s="20">
        <f t="shared" si="1"/>
        <v>7.5246858850033082E-3</v>
      </c>
      <c r="E40" s="19">
        <v>36920000</v>
      </c>
      <c r="F40" s="20">
        <f t="shared" si="2"/>
        <v>8.1854015624539273E-3</v>
      </c>
      <c r="G40" s="19">
        <v>26384590</v>
      </c>
      <c r="H40" s="20">
        <f t="shared" si="3"/>
        <v>6.8664947091144537E-3</v>
      </c>
      <c r="I40" s="19">
        <f t="shared" si="4"/>
        <v>-10535410</v>
      </c>
      <c r="J40" s="19">
        <v>25580941</v>
      </c>
      <c r="K40" s="35">
        <f t="shared" si="5"/>
        <v>7.2301771175692364E-3</v>
      </c>
      <c r="L40" s="34">
        <f t="shared" si="6"/>
        <v>803649</v>
      </c>
      <c r="M40" s="116">
        <f t="shared" si="7"/>
        <v>0.96954097069539458</v>
      </c>
    </row>
    <row r="41" spans="1:13">
      <c r="A41" s="17" t="s">
        <v>209</v>
      </c>
      <c r="B41" s="33" t="s">
        <v>210</v>
      </c>
      <c r="C41" s="19">
        <v>17643051</v>
      </c>
      <c r="D41" s="20">
        <f t="shared" si="1"/>
        <v>5.3967707051245295E-3</v>
      </c>
      <c r="E41" s="19">
        <v>40207000</v>
      </c>
      <c r="F41" s="20">
        <f t="shared" si="2"/>
        <v>8.9141506127189876E-3</v>
      </c>
      <c r="G41" s="19">
        <v>28850446</v>
      </c>
      <c r="H41" s="20">
        <f t="shared" si="3"/>
        <v>7.5082248696906884E-3</v>
      </c>
      <c r="I41" s="19">
        <f t="shared" si="4"/>
        <v>-11356554</v>
      </c>
      <c r="J41" s="19">
        <v>21441242</v>
      </c>
      <c r="K41" s="35">
        <f t="shared" si="5"/>
        <v>6.0601358363112775E-3</v>
      </c>
      <c r="L41" s="34">
        <f t="shared" si="6"/>
        <v>7409204</v>
      </c>
      <c r="M41" s="116">
        <f t="shared" si="7"/>
        <v>0.74318580724887229</v>
      </c>
    </row>
    <row r="42" spans="1:13">
      <c r="A42" s="17" t="s">
        <v>211</v>
      </c>
      <c r="B42" s="33" t="s">
        <v>212</v>
      </c>
      <c r="C42" s="19">
        <v>266790437.40000001</v>
      </c>
      <c r="D42" s="20">
        <f t="shared" si="1"/>
        <v>8.1607586860553749E-2</v>
      </c>
      <c r="E42" s="19">
        <v>298640000</v>
      </c>
      <c r="F42" s="20">
        <f t="shared" si="2"/>
        <v>6.6210409604854845E-2</v>
      </c>
      <c r="G42" s="19">
        <v>298890755</v>
      </c>
      <c r="H42" s="20">
        <f t="shared" si="3"/>
        <v>7.7785244637522288E-2</v>
      </c>
      <c r="I42" s="19">
        <f t="shared" si="4"/>
        <v>250755</v>
      </c>
      <c r="J42" s="19">
        <v>274770047.19999999</v>
      </c>
      <c r="K42" s="35">
        <f t="shared" si="5"/>
        <v>7.7660790815273717E-2</v>
      </c>
      <c r="L42" s="34">
        <f t="shared" si="6"/>
        <v>24120707.800000012</v>
      </c>
      <c r="M42" s="116">
        <f t="shared" si="7"/>
        <v>0.91929925099222287</v>
      </c>
    </row>
    <row r="43" spans="1:13">
      <c r="A43" s="17" t="s">
        <v>213</v>
      </c>
      <c r="B43" s="33" t="s">
        <v>214</v>
      </c>
      <c r="C43" s="19">
        <v>2188927728.3499999</v>
      </c>
      <c r="D43" s="20">
        <f t="shared" si="1"/>
        <v>0.66956339014119859</v>
      </c>
      <c r="E43" s="19">
        <v>2632063000</v>
      </c>
      <c r="F43" s="20">
        <f t="shared" si="2"/>
        <v>0.58354530316026998</v>
      </c>
      <c r="G43" s="19">
        <v>2636378924</v>
      </c>
      <c r="H43" s="20">
        <f t="shared" si="3"/>
        <v>0.68610813860919784</v>
      </c>
      <c r="I43" s="19">
        <f t="shared" si="4"/>
        <v>4315924</v>
      </c>
      <c r="J43" s="19">
        <v>2619759466.2099996</v>
      </c>
      <c r="K43" s="35">
        <f t="shared" si="5"/>
        <v>0.74044676253805264</v>
      </c>
      <c r="L43" s="34">
        <f t="shared" si="6"/>
        <v>16619457.790000439</v>
      </c>
      <c r="M43" s="116">
        <f t="shared" si="7"/>
        <v>0.99369610428959698</v>
      </c>
    </row>
    <row r="44" spans="1:13">
      <c r="A44" s="17" t="s">
        <v>383</v>
      </c>
      <c r="B44" s="33" t="s">
        <v>382</v>
      </c>
      <c r="C44" s="19">
        <v>25758641</v>
      </c>
      <c r="D44" s="20">
        <f t="shared" si="1"/>
        <v>7.8792199349545389E-3</v>
      </c>
      <c r="E44" s="19">
        <v>14500000</v>
      </c>
      <c r="F44" s="20">
        <f t="shared" si="2"/>
        <v>3.2147433005303883E-3</v>
      </c>
      <c r="G44" s="19">
        <v>0</v>
      </c>
      <c r="H44" s="20">
        <f t="shared" si="3"/>
        <v>0</v>
      </c>
      <c r="I44" s="19">
        <f t="shared" si="4"/>
        <v>-14500000</v>
      </c>
      <c r="J44" s="19">
        <v>0</v>
      </c>
      <c r="K44" s="35">
        <f t="shared" si="5"/>
        <v>0</v>
      </c>
      <c r="L44" s="34">
        <f t="shared" si="6"/>
        <v>0</v>
      </c>
      <c r="M44" s="116">
        <v>0</v>
      </c>
    </row>
    <row r="45" spans="1:13">
      <c r="A45" s="17"/>
      <c r="B45" s="31" t="s">
        <v>83</v>
      </c>
      <c r="C45" s="28">
        <f>C70+C88</f>
        <v>644393249</v>
      </c>
      <c r="D45" s="32">
        <f t="shared" si="1"/>
        <v>0.19711118041790032</v>
      </c>
      <c r="E45" s="28">
        <v>1378469000</v>
      </c>
      <c r="F45" s="32">
        <f t="shared" si="2"/>
        <v>0.30561544708543614</v>
      </c>
      <c r="G45" s="28">
        <v>783649000</v>
      </c>
      <c r="H45" s="35">
        <f t="shared" si="3"/>
        <v>0.20394183545405983</v>
      </c>
      <c r="I45" s="28">
        <f t="shared" si="4"/>
        <v>-594820000</v>
      </c>
      <c r="J45" s="28">
        <f>J70+J88</f>
        <v>546678587</v>
      </c>
      <c r="K45" s="35">
        <f t="shared" si="5"/>
        <v>0.15451280742145032</v>
      </c>
      <c r="L45" s="34">
        <f t="shared" si="6"/>
        <v>236970413</v>
      </c>
      <c r="M45" s="116">
        <f t="shared" si="7"/>
        <v>0.69760643732079031</v>
      </c>
    </row>
    <row r="46" spans="1:13">
      <c r="A46" s="17" t="s">
        <v>76</v>
      </c>
      <c r="B46" s="33" t="s">
        <v>77</v>
      </c>
      <c r="C46" s="19"/>
      <c r="D46" s="20"/>
      <c r="E46" s="19"/>
      <c r="F46" s="20"/>
      <c r="G46" s="19"/>
      <c r="H46" s="20"/>
      <c r="I46" s="19"/>
      <c r="J46" s="21"/>
      <c r="K46" s="35"/>
      <c r="L46" s="34"/>
      <c r="M46" s="116"/>
    </row>
    <row r="47" spans="1:13" ht="18">
      <c r="A47" s="17" t="s">
        <v>216</v>
      </c>
      <c r="B47" s="33" t="s">
        <v>217</v>
      </c>
      <c r="C47" s="19">
        <v>179157</v>
      </c>
      <c r="D47" s="20">
        <f t="shared" ref="D47:D70" si="8">C47/C$96</f>
        <v>5.4801703470561601E-5</v>
      </c>
      <c r="E47" s="19">
        <v>0</v>
      </c>
      <c r="F47" s="20">
        <f t="shared" si="2"/>
        <v>0</v>
      </c>
      <c r="G47" s="19">
        <v>0</v>
      </c>
      <c r="H47" s="20">
        <f t="shared" si="3"/>
        <v>0</v>
      </c>
      <c r="I47" s="19">
        <f t="shared" si="4"/>
        <v>0</v>
      </c>
      <c r="J47" s="19">
        <v>0</v>
      </c>
      <c r="K47" s="35">
        <f t="shared" si="5"/>
        <v>0</v>
      </c>
      <c r="L47" s="34">
        <f t="shared" ref="L47:L70" si="9">G47-J47</f>
        <v>0</v>
      </c>
      <c r="M47" s="116">
        <v>0</v>
      </c>
    </row>
    <row r="48" spans="1:13">
      <c r="A48" s="17" t="s">
        <v>218</v>
      </c>
      <c r="B48" s="33" t="s">
        <v>219</v>
      </c>
      <c r="C48" s="19">
        <v>812257</v>
      </c>
      <c r="D48" s="20">
        <f t="shared" si="8"/>
        <v>2.4845843174359895E-4</v>
      </c>
      <c r="E48" s="19">
        <v>0</v>
      </c>
      <c r="F48" s="20">
        <f t="shared" si="2"/>
        <v>0</v>
      </c>
      <c r="G48" s="19">
        <v>0</v>
      </c>
      <c r="H48" s="20">
        <f t="shared" si="3"/>
        <v>0</v>
      </c>
      <c r="I48" s="19">
        <f t="shared" si="4"/>
        <v>0</v>
      </c>
      <c r="J48" s="19">
        <v>0</v>
      </c>
      <c r="K48" s="35">
        <f t="shared" si="5"/>
        <v>0</v>
      </c>
      <c r="L48" s="34">
        <f t="shared" si="9"/>
        <v>0</v>
      </c>
      <c r="M48" s="116">
        <v>0</v>
      </c>
    </row>
    <row r="49" spans="1:13">
      <c r="A49" s="17" t="s">
        <v>220</v>
      </c>
      <c r="B49" s="33" t="s">
        <v>221</v>
      </c>
      <c r="C49" s="19">
        <v>587380</v>
      </c>
      <c r="D49" s="20">
        <f t="shared" si="8"/>
        <v>1.7967159856739325E-4</v>
      </c>
      <c r="E49" s="19">
        <v>0</v>
      </c>
      <c r="F49" s="20">
        <f t="shared" si="2"/>
        <v>0</v>
      </c>
      <c r="G49" s="19">
        <v>0</v>
      </c>
      <c r="H49" s="20">
        <f t="shared" si="3"/>
        <v>0</v>
      </c>
      <c r="I49" s="19">
        <f t="shared" si="4"/>
        <v>0</v>
      </c>
      <c r="J49" s="19">
        <v>0</v>
      </c>
      <c r="K49" s="35">
        <f t="shared" si="5"/>
        <v>0</v>
      </c>
      <c r="L49" s="34">
        <f t="shared" si="9"/>
        <v>0</v>
      </c>
      <c r="M49" s="116">
        <v>0</v>
      </c>
    </row>
    <row r="50" spans="1:13" ht="18">
      <c r="A50" s="17" t="s">
        <v>222</v>
      </c>
      <c r="B50" s="33" t="s">
        <v>223</v>
      </c>
      <c r="C50" s="19">
        <v>23518883</v>
      </c>
      <c r="D50" s="20">
        <f t="shared" si="8"/>
        <v>7.1941082521187133E-3</v>
      </c>
      <c r="E50" s="19">
        <v>0</v>
      </c>
      <c r="F50" s="20">
        <f t="shared" si="2"/>
        <v>0</v>
      </c>
      <c r="G50" s="19">
        <v>0</v>
      </c>
      <c r="H50" s="20">
        <f t="shared" si="3"/>
        <v>0</v>
      </c>
      <c r="I50" s="19">
        <f t="shared" si="4"/>
        <v>0</v>
      </c>
      <c r="J50" s="19">
        <v>0</v>
      </c>
      <c r="K50" s="35">
        <f t="shared" si="5"/>
        <v>0</v>
      </c>
      <c r="L50" s="34">
        <f t="shared" si="9"/>
        <v>0</v>
      </c>
      <c r="M50" s="116">
        <v>0</v>
      </c>
    </row>
    <row r="51" spans="1:13" ht="18">
      <c r="A51" s="17" t="s">
        <v>224</v>
      </c>
      <c r="B51" s="33" t="s">
        <v>225</v>
      </c>
      <c r="C51" s="19">
        <v>0</v>
      </c>
      <c r="D51" s="20">
        <f t="shared" si="8"/>
        <v>0</v>
      </c>
      <c r="E51" s="19">
        <v>55898000</v>
      </c>
      <c r="F51" s="20">
        <f t="shared" si="2"/>
        <v>1.2392946276761907E-2</v>
      </c>
      <c r="G51" s="19">
        <v>0</v>
      </c>
      <c r="H51" s="20">
        <f t="shared" si="3"/>
        <v>0</v>
      </c>
      <c r="I51" s="19">
        <f t="shared" si="4"/>
        <v>-55898000</v>
      </c>
      <c r="J51" s="19">
        <v>0</v>
      </c>
      <c r="K51" s="35">
        <f t="shared" si="5"/>
        <v>0</v>
      </c>
      <c r="L51" s="34">
        <f t="shared" si="9"/>
        <v>0</v>
      </c>
      <c r="M51" s="116">
        <v>0</v>
      </c>
    </row>
    <row r="52" spans="1:13">
      <c r="A52" s="17" t="s">
        <v>226</v>
      </c>
      <c r="B52" s="33" t="s">
        <v>227</v>
      </c>
      <c r="C52" s="19">
        <v>0</v>
      </c>
      <c r="D52" s="20">
        <f t="shared" si="8"/>
        <v>0</v>
      </c>
      <c r="E52" s="19">
        <v>121148000</v>
      </c>
      <c r="F52" s="20">
        <f t="shared" si="2"/>
        <v>2.6859291129148654E-2</v>
      </c>
      <c r="G52" s="19">
        <v>0</v>
      </c>
      <c r="H52" s="20">
        <f t="shared" si="3"/>
        <v>0</v>
      </c>
      <c r="I52" s="19">
        <f t="shared" si="4"/>
        <v>-121148000</v>
      </c>
      <c r="J52" s="19">
        <v>0</v>
      </c>
      <c r="K52" s="35">
        <f t="shared" si="5"/>
        <v>0</v>
      </c>
      <c r="L52" s="34">
        <f t="shared" si="9"/>
        <v>0</v>
      </c>
      <c r="M52" s="116">
        <v>0</v>
      </c>
    </row>
    <row r="53" spans="1:13">
      <c r="A53" s="17" t="s">
        <v>228</v>
      </c>
      <c r="B53" s="33" t="s">
        <v>229</v>
      </c>
      <c r="C53" s="19">
        <v>558720</v>
      </c>
      <c r="D53" s="20">
        <f t="shared" si="8"/>
        <v>1.709048921508631E-4</v>
      </c>
      <c r="E53" s="19">
        <v>0</v>
      </c>
      <c r="F53" s="20">
        <f t="shared" si="2"/>
        <v>0</v>
      </c>
      <c r="G53" s="19">
        <v>16405920</v>
      </c>
      <c r="H53" s="20">
        <f t="shared" si="3"/>
        <v>4.2695817095567907E-3</v>
      </c>
      <c r="I53" s="19">
        <f t="shared" si="4"/>
        <v>16405920</v>
      </c>
      <c r="J53" s="19">
        <v>15397920</v>
      </c>
      <c r="K53" s="35">
        <f t="shared" si="5"/>
        <v>4.3520560421198614E-3</v>
      </c>
      <c r="L53" s="34">
        <f t="shared" si="9"/>
        <v>1008000</v>
      </c>
      <c r="M53" s="116">
        <f t="shared" si="7"/>
        <v>0.93855876415342754</v>
      </c>
    </row>
    <row r="54" spans="1:13" ht="18">
      <c r="A54" s="17" t="s">
        <v>230</v>
      </c>
      <c r="B54" s="33" t="s">
        <v>231</v>
      </c>
      <c r="C54" s="19">
        <v>1773132</v>
      </c>
      <c r="D54" s="20">
        <f t="shared" si="8"/>
        <v>5.4237709985188319E-4</v>
      </c>
      <c r="E54" s="19">
        <v>0</v>
      </c>
      <c r="F54" s="20">
        <f t="shared" si="2"/>
        <v>0</v>
      </c>
      <c r="G54" s="19">
        <v>710116</v>
      </c>
      <c r="H54" s="20">
        <f t="shared" si="3"/>
        <v>1.8480513651557666E-4</v>
      </c>
      <c r="I54" s="19">
        <f t="shared" si="4"/>
        <v>710116</v>
      </c>
      <c r="J54" s="19">
        <v>685559</v>
      </c>
      <c r="K54" s="35">
        <f t="shared" si="5"/>
        <v>1.9376585851723155E-4</v>
      </c>
      <c r="L54" s="34">
        <f t="shared" si="9"/>
        <v>24557</v>
      </c>
      <c r="M54" s="116">
        <f t="shared" si="7"/>
        <v>0.96541832601997424</v>
      </c>
    </row>
    <row r="55" spans="1:13">
      <c r="A55" s="17" t="s">
        <v>232</v>
      </c>
      <c r="B55" s="33" t="s">
        <v>233</v>
      </c>
      <c r="C55" s="19">
        <v>3729240</v>
      </c>
      <c r="D55" s="20">
        <f t="shared" si="8"/>
        <v>1.1407240836280867E-3</v>
      </c>
      <c r="E55" s="19">
        <v>0</v>
      </c>
      <c r="F55" s="20">
        <f t="shared" si="2"/>
        <v>0</v>
      </c>
      <c r="G55" s="19">
        <v>1870506</v>
      </c>
      <c r="H55" s="20">
        <f t="shared" si="3"/>
        <v>4.8679246303872222E-4</v>
      </c>
      <c r="I55" s="19">
        <f t="shared" si="4"/>
        <v>1870506</v>
      </c>
      <c r="J55" s="19">
        <v>1867525</v>
      </c>
      <c r="K55" s="35">
        <f t="shared" si="5"/>
        <v>5.2783580250188953E-4</v>
      </c>
      <c r="L55" s="34">
        <f t="shared" si="9"/>
        <v>2981</v>
      </c>
      <c r="M55" s="116">
        <f t="shared" si="7"/>
        <v>0.99840631358573562</v>
      </c>
    </row>
    <row r="56" spans="1:13" ht="18">
      <c r="A56" s="17" t="s">
        <v>234</v>
      </c>
      <c r="B56" s="33" t="s">
        <v>235</v>
      </c>
      <c r="C56" s="19">
        <v>0</v>
      </c>
      <c r="D56" s="20">
        <f t="shared" si="8"/>
        <v>0</v>
      </c>
      <c r="E56" s="19">
        <v>148783000</v>
      </c>
      <c r="F56" s="20">
        <f t="shared" si="2"/>
        <v>3.2986148447090538E-2</v>
      </c>
      <c r="G56" s="19">
        <v>44628105</v>
      </c>
      <c r="H56" s="20">
        <f t="shared" si="3"/>
        <v>1.161430391225728E-2</v>
      </c>
      <c r="I56" s="19">
        <f t="shared" si="4"/>
        <v>-104154895</v>
      </c>
      <c r="J56" s="19">
        <v>44564083</v>
      </c>
      <c r="K56" s="35">
        <f t="shared" si="5"/>
        <v>1.2595557496186563E-2</v>
      </c>
      <c r="L56" s="34">
        <f t="shared" si="9"/>
        <v>64022</v>
      </c>
      <c r="M56" s="116">
        <f t="shared" si="7"/>
        <v>0.99856543315025359</v>
      </c>
    </row>
    <row r="57" spans="1:13">
      <c r="A57" s="17" t="s">
        <v>236</v>
      </c>
      <c r="B57" s="33" t="s">
        <v>237</v>
      </c>
      <c r="C57" s="19">
        <v>0</v>
      </c>
      <c r="D57" s="20">
        <f t="shared" si="8"/>
        <v>0</v>
      </c>
      <c r="E57" s="19">
        <v>58794000</v>
      </c>
      <c r="F57" s="20">
        <f t="shared" si="2"/>
        <v>1.3035008111129906E-2</v>
      </c>
      <c r="G57" s="19">
        <v>30000000</v>
      </c>
      <c r="H57" s="20">
        <f t="shared" si="3"/>
        <v>7.8073921661634162E-3</v>
      </c>
      <c r="I57" s="19">
        <f t="shared" si="4"/>
        <v>-28794000</v>
      </c>
      <c r="J57" s="19">
        <v>29999135</v>
      </c>
      <c r="K57" s="35">
        <f t="shared" si="5"/>
        <v>8.4789320073827765E-3</v>
      </c>
      <c r="L57" s="34">
        <f t="shared" si="9"/>
        <v>865</v>
      </c>
      <c r="M57" s="116">
        <f t="shared" si="7"/>
        <v>0.99997116666666663</v>
      </c>
    </row>
    <row r="58" spans="1:13">
      <c r="A58" s="17" t="s">
        <v>238</v>
      </c>
      <c r="B58" s="33" t="s">
        <v>239</v>
      </c>
      <c r="C58" s="19">
        <v>0</v>
      </c>
      <c r="D58" s="20">
        <f t="shared" si="8"/>
        <v>0</v>
      </c>
      <c r="E58" s="19">
        <v>0</v>
      </c>
      <c r="F58" s="20">
        <f t="shared" si="2"/>
        <v>0</v>
      </c>
      <c r="G58" s="19">
        <v>46</v>
      </c>
      <c r="H58" s="20">
        <f t="shared" si="3"/>
        <v>1.1971334654783905E-8</v>
      </c>
      <c r="I58" s="19">
        <f t="shared" si="4"/>
        <v>46</v>
      </c>
      <c r="J58" s="19">
        <v>0</v>
      </c>
      <c r="K58" s="35">
        <f t="shared" si="5"/>
        <v>0</v>
      </c>
      <c r="L58" s="34">
        <f t="shared" si="9"/>
        <v>46</v>
      </c>
      <c r="M58" s="116">
        <f t="shared" si="7"/>
        <v>0</v>
      </c>
    </row>
    <row r="59" spans="1:13" ht="18">
      <c r="A59" s="17" t="s">
        <v>240</v>
      </c>
      <c r="B59" s="33" t="s">
        <v>241</v>
      </c>
      <c r="C59" s="19">
        <v>0</v>
      </c>
      <c r="D59" s="20">
        <f t="shared" si="8"/>
        <v>0</v>
      </c>
      <c r="E59" s="19">
        <v>0</v>
      </c>
      <c r="F59" s="20">
        <f t="shared" si="2"/>
        <v>0</v>
      </c>
      <c r="G59" s="19">
        <v>640000</v>
      </c>
      <c r="H59" s="20">
        <f t="shared" si="3"/>
        <v>1.6655769954481954E-4</v>
      </c>
      <c r="I59" s="19">
        <f t="shared" si="4"/>
        <v>640000</v>
      </c>
      <c r="J59" s="19">
        <v>0</v>
      </c>
      <c r="K59" s="35">
        <f t="shared" si="5"/>
        <v>0</v>
      </c>
      <c r="L59" s="34">
        <f t="shared" si="9"/>
        <v>640000</v>
      </c>
      <c r="M59" s="116">
        <f t="shared" si="7"/>
        <v>0</v>
      </c>
    </row>
    <row r="60" spans="1:13">
      <c r="A60" s="17" t="s">
        <v>242</v>
      </c>
      <c r="B60" s="33" t="s">
        <v>243</v>
      </c>
      <c r="C60" s="19">
        <v>43444744</v>
      </c>
      <c r="D60" s="20">
        <f t="shared" si="8"/>
        <v>1.3289159664665408E-2</v>
      </c>
      <c r="E60" s="19">
        <v>16289000</v>
      </c>
      <c r="F60" s="20">
        <f t="shared" si="2"/>
        <v>3.6113761118854826E-3</v>
      </c>
      <c r="G60" s="19">
        <v>17914387</v>
      </c>
      <c r="H60" s="20">
        <f t="shared" si="3"/>
        <v>4.6621548241806577E-3</v>
      </c>
      <c r="I60" s="19">
        <f t="shared" si="4"/>
        <v>1625387</v>
      </c>
      <c r="J60" s="19">
        <v>17914386</v>
      </c>
      <c r="K60" s="35">
        <f t="shared" si="5"/>
        <v>5.0633080203149163E-3</v>
      </c>
      <c r="L60" s="34">
        <f t="shared" si="9"/>
        <v>1</v>
      </c>
      <c r="M60" s="116">
        <f t="shared" si="7"/>
        <v>0.999999944178944</v>
      </c>
    </row>
    <row r="61" spans="1:13">
      <c r="A61" s="17" t="s">
        <v>244</v>
      </c>
      <c r="B61" s="33" t="s">
        <v>245</v>
      </c>
      <c r="C61" s="19">
        <v>110615916</v>
      </c>
      <c r="D61" s="20">
        <f t="shared" si="8"/>
        <v>3.3835912790215014E-2</v>
      </c>
      <c r="E61" s="19">
        <v>100000000</v>
      </c>
      <c r="F61" s="20">
        <f t="shared" si="2"/>
        <v>2.2170643451933713E-2</v>
      </c>
      <c r="G61" s="19">
        <v>74394984</v>
      </c>
      <c r="H61" s="20">
        <f t="shared" si="3"/>
        <v>1.9361027176115087E-2</v>
      </c>
      <c r="I61" s="19">
        <f t="shared" si="4"/>
        <v>-25605016</v>
      </c>
      <c r="J61" s="19">
        <v>74394984</v>
      </c>
      <c r="K61" s="35">
        <f t="shared" si="5"/>
        <v>2.102693997764701E-2</v>
      </c>
      <c r="L61" s="34">
        <f t="shared" si="9"/>
        <v>0</v>
      </c>
      <c r="M61" s="116">
        <f t="shared" si="7"/>
        <v>1</v>
      </c>
    </row>
    <row r="62" spans="1:13" ht="18">
      <c r="A62" s="17" t="s">
        <v>246</v>
      </c>
      <c r="B62" s="33" t="s">
        <v>247</v>
      </c>
      <c r="C62" s="19">
        <v>0</v>
      </c>
      <c r="D62" s="20">
        <f t="shared" si="8"/>
        <v>0</v>
      </c>
      <c r="E62" s="19">
        <v>0</v>
      </c>
      <c r="F62" s="20">
        <f t="shared" si="2"/>
        <v>0</v>
      </c>
      <c r="G62" s="19">
        <v>2084936</v>
      </c>
      <c r="H62" s="20">
        <f t="shared" si="3"/>
        <v>5.425970997784029E-4</v>
      </c>
      <c r="I62" s="19">
        <f t="shared" si="4"/>
        <v>2084936</v>
      </c>
      <c r="J62" s="19">
        <v>2084936</v>
      </c>
      <c r="K62" s="35">
        <f t="shared" si="5"/>
        <v>5.892846771663456E-4</v>
      </c>
      <c r="L62" s="34">
        <f t="shared" si="9"/>
        <v>0</v>
      </c>
      <c r="M62" s="116">
        <f t="shared" si="7"/>
        <v>1</v>
      </c>
    </row>
    <row r="63" spans="1:13">
      <c r="A63" s="17" t="s">
        <v>248</v>
      </c>
      <c r="B63" s="33" t="s">
        <v>249</v>
      </c>
      <c r="C63" s="19">
        <v>0</v>
      </c>
      <c r="D63" s="20">
        <f t="shared" si="8"/>
        <v>0</v>
      </c>
      <c r="E63" s="19">
        <v>25000000</v>
      </c>
      <c r="F63" s="20">
        <f t="shared" si="2"/>
        <v>5.5426608629834282E-3</v>
      </c>
      <c r="G63" s="19">
        <v>25000000</v>
      </c>
      <c r="H63" s="20">
        <f t="shared" si="3"/>
        <v>6.5061601384695132E-3</v>
      </c>
      <c r="I63" s="19">
        <f t="shared" si="4"/>
        <v>0</v>
      </c>
      <c r="J63" s="19">
        <v>25000000</v>
      </c>
      <c r="K63" s="35">
        <f t="shared" si="5"/>
        <v>7.0659804085874281E-3</v>
      </c>
      <c r="L63" s="34">
        <f t="shared" si="9"/>
        <v>0</v>
      </c>
      <c r="M63" s="116">
        <f t="shared" si="7"/>
        <v>1</v>
      </c>
    </row>
    <row r="64" spans="1:13" ht="18">
      <c r="A64" s="17" t="s">
        <v>250</v>
      </c>
      <c r="B64" s="33" t="s">
        <v>251</v>
      </c>
      <c r="C64" s="19">
        <v>0</v>
      </c>
      <c r="D64" s="20">
        <f t="shared" si="8"/>
        <v>0</v>
      </c>
      <c r="E64" s="19">
        <v>36430000</v>
      </c>
      <c r="F64" s="20">
        <f t="shared" si="2"/>
        <v>8.0767654095394506E-3</v>
      </c>
      <c r="G64" s="19">
        <v>0</v>
      </c>
      <c r="H64" s="20">
        <f t="shared" si="3"/>
        <v>0</v>
      </c>
      <c r="I64" s="19">
        <f t="shared" si="4"/>
        <v>-36430000</v>
      </c>
      <c r="J64" s="19">
        <v>0</v>
      </c>
      <c r="K64" s="35">
        <f t="shared" si="5"/>
        <v>0</v>
      </c>
      <c r="L64" s="34">
        <f t="shared" si="9"/>
        <v>0</v>
      </c>
      <c r="M64" s="116">
        <v>0</v>
      </c>
    </row>
    <row r="65" spans="1:13">
      <c r="A65" s="17" t="s">
        <v>252</v>
      </c>
      <c r="B65" s="33" t="s">
        <v>253</v>
      </c>
      <c r="C65" s="19">
        <v>0</v>
      </c>
      <c r="D65" s="20">
        <f t="shared" si="8"/>
        <v>0</v>
      </c>
      <c r="E65" s="19">
        <v>51952000</v>
      </c>
      <c r="F65" s="20">
        <f t="shared" si="2"/>
        <v>1.1518092686148602E-2</v>
      </c>
      <c r="G65" s="19">
        <v>0</v>
      </c>
      <c r="H65" s="20">
        <f t="shared" si="3"/>
        <v>0</v>
      </c>
      <c r="I65" s="19">
        <f t="shared" si="4"/>
        <v>-51952000</v>
      </c>
      <c r="J65" s="19">
        <v>0</v>
      </c>
      <c r="K65" s="35">
        <f t="shared" si="5"/>
        <v>0</v>
      </c>
      <c r="L65" s="34">
        <f t="shared" si="9"/>
        <v>0</v>
      </c>
      <c r="M65" s="116">
        <v>0</v>
      </c>
    </row>
    <row r="66" spans="1:13">
      <c r="A66" s="17" t="s">
        <v>254</v>
      </c>
      <c r="B66" s="33" t="s">
        <v>255</v>
      </c>
      <c r="C66" s="19">
        <v>0</v>
      </c>
      <c r="D66" s="20">
        <f t="shared" si="8"/>
        <v>0</v>
      </c>
      <c r="E66" s="19">
        <v>49213000</v>
      </c>
      <c r="F66" s="20">
        <f t="shared" si="2"/>
        <v>1.0910838762000137E-2</v>
      </c>
      <c r="G66" s="19">
        <v>0</v>
      </c>
      <c r="H66" s="20">
        <f t="shared" si="3"/>
        <v>0</v>
      </c>
      <c r="I66" s="19">
        <f t="shared" si="4"/>
        <v>-49213000</v>
      </c>
      <c r="J66" s="19">
        <v>0</v>
      </c>
      <c r="K66" s="35">
        <f t="shared" si="5"/>
        <v>0</v>
      </c>
      <c r="L66" s="34">
        <f t="shared" si="9"/>
        <v>0</v>
      </c>
      <c r="M66" s="116">
        <v>0</v>
      </c>
    </row>
    <row r="67" spans="1:13">
      <c r="A67" s="17" t="s">
        <v>256</v>
      </c>
      <c r="B67" s="33" t="s">
        <v>257</v>
      </c>
      <c r="C67" s="19">
        <v>0</v>
      </c>
      <c r="D67" s="20">
        <f t="shared" si="8"/>
        <v>0</v>
      </c>
      <c r="E67" s="19">
        <v>82314000</v>
      </c>
      <c r="F67" s="20">
        <f t="shared" si="2"/>
        <v>1.8249543451024718E-2</v>
      </c>
      <c r="G67" s="19">
        <v>0</v>
      </c>
      <c r="H67" s="20">
        <f t="shared" si="3"/>
        <v>0</v>
      </c>
      <c r="I67" s="19">
        <f t="shared" si="4"/>
        <v>-82314000</v>
      </c>
      <c r="J67" s="19">
        <v>0</v>
      </c>
      <c r="K67" s="35">
        <f t="shared" si="5"/>
        <v>0</v>
      </c>
      <c r="L67" s="34">
        <f t="shared" si="9"/>
        <v>0</v>
      </c>
      <c r="M67" s="116">
        <v>0</v>
      </c>
    </row>
    <row r="68" spans="1:13">
      <c r="A68" s="17" t="s">
        <v>258</v>
      </c>
      <c r="B68" s="33" t="s">
        <v>259</v>
      </c>
      <c r="C68" s="19">
        <v>0</v>
      </c>
      <c r="D68" s="20">
        <f t="shared" si="8"/>
        <v>0</v>
      </c>
      <c r="E68" s="19">
        <v>32648000</v>
      </c>
      <c r="F68" s="20">
        <f t="shared" si="2"/>
        <v>7.2382716741873181E-3</v>
      </c>
      <c r="G68" s="19">
        <v>0</v>
      </c>
      <c r="H68" s="20">
        <f t="shared" si="3"/>
        <v>0</v>
      </c>
      <c r="I68" s="19">
        <f t="shared" si="4"/>
        <v>-32648000</v>
      </c>
      <c r="J68" s="19">
        <v>0</v>
      </c>
      <c r="K68" s="35">
        <f t="shared" si="5"/>
        <v>0</v>
      </c>
      <c r="L68" s="34">
        <f t="shared" si="9"/>
        <v>0</v>
      </c>
      <c r="M68" s="116">
        <v>0</v>
      </c>
    </row>
    <row r="69" spans="1:13">
      <c r="A69" s="17" t="s">
        <v>148</v>
      </c>
      <c r="B69" s="33" t="s">
        <v>149</v>
      </c>
      <c r="C69" s="19">
        <v>0</v>
      </c>
      <c r="D69" s="20">
        <f t="shared" si="8"/>
        <v>0</v>
      </c>
      <c r="E69" s="19">
        <v>30000000</v>
      </c>
      <c r="F69" s="20">
        <f t="shared" si="2"/>
        <v>6.6511930355801141E-3</v>
      </c>
      <c r="G69" s="19">
        <v>0</v>
      </c>
      <c r="H69" s="20">
        <f t="shared" si="3"/>
        <v>0</v>
      </c>
      <c r="I69" s="19">
        <f t="shared" si="4"/>
        <v>-30000000</v>
      </c>
      <c r="J69" s="19">
        <v>0</v>
      </c>
      <c r="K69" s="35">
        <f t="shared" si="5"/>
        <v>0</v>
      </c>
      <c r="L69" s="34">
        <f t="shared" si="9"/>
        <v>0</v>
      </c>
      <c r="M69" s="116">
        <v>0</v>
      </c>
    </row>
    <row r="70" spans="1:13" s="109" customFormat="1">
      <c r="A70" s="22"/>
      <c r="B70" s="36" t="s">
        <v>67</v>
      </c>
      <c r="C70" s="24">
        <f>SUM(C47:C69)</f>
        <v>185219429</v>
      </c>
      <c r="D70" s="35">
        <f t="shared" si="8"/>
        <v>5.6656118516411516E-2</v>
      </c>
      <c r="E70" s="24">
        <f>SUM(E47:E69)</f>
        <v>808469000</v>
      </c>
      <c r="F70" s="35">
        <f t="shared" si="2"/>
        <v>0.17924277940941397</v>
      </c>
      <c r="G70" s="24">
        <f>SUM(G47:G69)</f>
        <v>213649000</v>
      </c>
      <c r="H70" s="35">
        <f t="shared" si="3"/>
        <v>5.5601384296954923E-2</v>
      </c>
      <c r="I70" s="24">
        <f t="shared" si="4"/>
        <v>-594820000</v>
      </c>
      <c r="J70" s="24">
        <f>SUM(J47:J69)</f>
        <v>211908528</v>
      </c>
      <c r="K70" s="35">
        <f t="shared" si="5"/>
        <v>5.989366029042402E-2</v>
      </c>
      <c r="L70" s="24">
        <f t="shared" si="9"/>
        <v>1740472</v>
      </c>
      <c r="M70" s="116">
        <f t="shared" si="7"/>
        <v>0.99185359163862219</v>
      </c>
    </row>
    <row r="71" spans="1:13">
      <c r="A71" s="17" t="s">
        <v>76</v>
      </c>
      <c r="B71" s="33" t="s">
        <v>77</v>
      </c>
      <c r="C71" s="21"/>
      <c r="D71" s="20"/>
      <c r="E71" s="24"/>
      <c r="F71" s="20"/>
      <c r="G71" s="24"/>
      <c r="H71" s="20"/>
      <c r="I71" s="24"/>
      <c r="J71" s="24"/>
      <c r="K71" s="35"/>
      <c r="L71" s="34"/>
      <c r="M71" s="116"/>
    </row>
    <row r="72" spans="1:13">
      <c r="A72" s="17" t="s">
        <v>260</v>
      </c>
      <c r="B72" s="33" t="s">
        <v>261</v>
      </c>
      <c r="C72" s="19">
        <v>193899760</v>
      </c>
      <c r="D72" s="20">
        <f t="shared" ref="D72:D88" si="10">C72/C$96</f>
        <v>5.9311314380867404E-2</v>
      </c>
      <c r="E72" s="19">
        <v>192000000</v>
      </c>
      <c r="F72" s="20">
        <f t="shared" si="2"/>
        <v>4.2567635427712726E-2</v>
      </c>
      <c r="G72" s="19">
        <v>192000000</v>
      </c>
      <c r="H72" s="20">
        <f t="shared" si="3"/>
        <v>4.9967309863445858E-2</v>
      </c>
      <c r="I72" s="292">
        <f t="shared" si="4"/>
        <v>0</v>
      </c>
      <c r="J72" s="19">
        <v>165404260</v>
      </c>
      <c r="K72" s="35">
        <f t="shared" si="5"/>
        <v>4.6749730426276052E-2</v>
      </c>
      <c r="L72" s="34">
        <f t="shared" ref="L72:L86" si="11">G72-J72</f>
        <v>26595740</v>
      </c>
      <c r="M72" s="116">
        <f t="shared" si="7"/>
        <v>0.86148052083333337</v>
      </c>
    </row>
    <row r="73" spans="1:13">
      <c r="A73" s="17" t="s">
        <v>262</v>
      </c>
      <c r="B73" s="33" t="s">
        <v>263</v>
      </c>
      <c r="C73" s="19">
        <v>36127430</v>
      </c>
      <c r="D73" s="20">
        <f t="shared" si="10"/>
        <v>1.1050892267751031E-2</v>
      </c>
      <c r="E73" s="19">
        <v>100000000</v>
      </c>
      <c r="F73" s="20">
        <f t="shared" si="2"/>
        <v>2.2170643451933713E-2</v>
      </c>
      <c r="G73" s="19">
        <v>100000000</v>
      </c>
      <c r="H73" s="20">
        <f t="shared" si="3"/>
        <v>2.6024640553878053E-2</v>
      </c>
      <c r="I73" s="292">
        <f t="shared" si="4"/>
        <v>0</v>
      </c>
      <c r="J73" s="19">
        <v>50956710</v>
      </c>
      <c r="K73" s="35">
        <f t="shared" si="5"/>
        <v>1.4402364581842844E-2</v>
      </c>
      <c r="L73" s="34">
        <f t="shared" si="11"/>
        <v>49043290</v>
      </c>
      <c r="M73" s="116">
        <f t="shared" si="7"/>
        <v>0.50956710000000005</v>
      </c>
    </row>
    <row r="74" spans="1:13">
      <c r="A74" s="17" t="s">
        <v>264</v>
      </c>
      <c r="B74" s="33" t="s">
        <v>265</v>
      </c>
      <c r="C74" s="19">
        <v>0</v>
      </c>
      <c r="D74" s="20">
        <f t="shared" si="10"/>
        <v>0</v>
      </c>
      <c r="E74" s="19">
        <v>109400000</v>
      </c>
      <c r="F74" s="20">
        <f t="shared" si="2"/>
        <v>2.4254683936415482E-2</v>
      </c>
      <c r="G74" s="19">
        <v>109400000</v>
      </c>
      <c r="H74" s="20">
        <f t="shared" si="3"/>
        <v>2.8470956765942589E-2</v>
      </c>
      <c r="I74" s="292">
        <f t="shared" si="4"/>
        <v>0</v>
      </c>
      <c r="J74" s="19">
        <v>0</v>
      </c>
      <c r="K74" s="35">
        <f t="shared" si="5"/>
        <v>0</v>
      </c>
      <c r="L74" s="34">
        <f t="shared" si="11"/>
        <v>109400000</v>
      </c>
      <c r="M74" s="116">
        <f t="shared" si="7"/>
        <v>0</v>
      </c>
    </row>
    <row r="75" spans="1:13">
      <c r="A75" s="17" t="s">
        <v>266</v>
      </c>
      <c r="B75" s="33" t="s">
        <v>267</v>
      </c>
      <c r="C75" s="19">
        <v>221044400</v>
      </c>
      <c r="D75" s="20">
        <f t="shared" si="10"/>
        <v>6.7614492666366405E-2</v>
      </c>
      <c r="E75" s="19">
        <v>158060000</v>
      </c>
      <c r="F75" s="20">
        <f t="shared" si="2"/>
        <v>3.5042919040126429E-2</v>
      </c>
      <c r="G75" s="19">
        <v>158060000</v>
      </c>
      <c r="H75" s="20">
        <f t="shared" si="3"/>
        <v>4.113454685945965E-2</v>
      </c>
      <c r="I75" s="292">
        <f t="shared" si="4"/>
        <v>0</v>
      </c>
      <c r="J75" s="19">
        <v>87923800</v>
      </c>
      <c r="K75" s="35">
        <f t="shared" si="5"/>
        <v>2.4850713929942373E-2</v>
      </c>
      <c r="L75" s="34">
        <f t="shared" si="11"/>
        <v>70136200</v>
      </c>
      <c r="M75" s="116">
        <f t="shared" si="7"/>
        <v>0.55626850563077312</v>
      </c>
    </row>
    <row r="76" spans="1:13">
      <c r="A76" s="17" t="s">
        <v>268</v>
      </c>
      <c r="B76" s="33" t="s">
        <v>269</v>
      </c>
      <c r="C76" s="19">
        <v>136760</v>
      </c>
      <c r="D76" s="20">
        <f t="shared" si="10"/>
        <v>4.1833034526331681E-5</v>
      </c>
      <c r="E76" s="19">
        <v>1000000</v>
      </c>
      <c r="F76" s="20">
        <f t="shared" si="2"/>
        <v>2.2170643451933713E-4</v>
      </c>
      <c r="G76" s="19">
        <v>1000000</v>
      </c>
      <c r="H76" s="20">
        <f t="shared" si="3"/>
        <v>2.6024640553878051E-4</v>
      </c>
      <c r="I76" s="292">
        <f t="shared" si="4"/>
        <v>0</v>
      </c>
      <c r="J76" s="19">
        <v>1935180</v>
      </c>
      <c r="K76" s="35">
        <f t="shared" si="5"/>
        <v>5.4695775868360882E-4</v>
      </c>
      <c r="L76" s="34">
        <f t="shared" si="11"/>
        <v>-935180</v>
      </c>
      <c r="M76" s="116">
        <f t="shared" si="7"/>
        <v>1.9351799999999999</v>
      </c>
    </row>
    <row r="77" spans="1:13">
      <c r="A77" s="17" t="s">
        <v>270</v>
      </c>
      <c r="B77" s="33" t="s">
        <v>271</v>
      </c>
      <c r="C77" s="19">
        <v>0</v>
      </c>
      <c r="D77" s="20">
        <f t="shared" si="10"/>
        <v>0</v>
      </c>
      <c r="E77" s="19">
        <v>2000000</v>
      </c>
      <c r="F77" s="20">
        <f t="shared" si="2"/>
        <v>4.4341286903867426E-4</v>
      </c>
      <c r="G77" s="19">
        <v>2000000</v>
      </c>
      <c r="H77" s="20">
        <f t="shared" si="3"/>
        <v>5.2049281107756102E-4</v>
      </c>
      <c r="I77" s="292">
        <f t="shared" si="4"/>
        <v>0</v>
      </c>
      <c r="J77" s="19">
        <v>0</v>
      </c>
      <c r="K77" s="35">
        <f t="shared" si="5"/>
        <v>0</v>
      </c>
      <c r="L77" s="34">
        <f t="shared" si="11"/>
        <v>2000000</v>
      </c>
      <c r="M77" s="116">
        <f t="shared" si="7"/>
        <v>0</v>
      </c>
    </row>
    <row r="78" spans="1:13">
      <c r="A78" s="17" t="s">
        <v>272</v>
      </c>
      <c r="B78" s="33" t="s">
        <v>273</v>
      </c>
      <c r="C78" s="19">
        <v>0</v>
      </c>
      <c r="D78" s="20">
        <f t="shared" si="10"/>
        <v>0</v>
      </c>
      <c r="E78" s="19">
        <v>2600000</v>
      </c>
      <c r="F78" s="20">
        <f t="shared" si="2"/>
        <v>5.7643672975027653E-4</v>
      </c>
      <c r="G78" s="19">
        <v>2600000</v>
      </c>
      <c r="H78" s="20">
        <f t="shared" si="3"/>
        <v>6.7664065440082937E-4</v>
      </c>
      <c r="I78" s="292">
        <f t="shared" si="4"/>
        <v>0</v>
      </c>
      <c r="J78" s="19">
        <v>0</v>
      </c>
      <c r="K78" s="35">
        <f t="shared" si="5"/>
        <v>0</v>
      </c>
      <c r="L78" s="34">
        <f t="shared" si="11"/>
        <v>2600000</v>
      </c>
      <c r="M78" s="116">
        <f t="shared" si="7"/>
        <v>0</v>
      </c>
    </row>
    <row r="79" spans="1:13">
      <c r="A79" s="17" t="s">
        <v>275</v>
      </c>
      <c r="B79" s="33" t="s">
        <v>276</v>
      </c>
      <c r="C79" s="19">
        <v>0</v>
      </c>
      <c r="D79" s="20">
        <f t="shared" si="10"/>
        <v>0</v>
      </c>
      <c r="E79" s="19">
        <v>750000</v>
      </c>
      <c r="F79" s="20">
        <f t="shared" si="2"/>
        <v>1.6627982588950284E-4</v>
      </c>
      <c r="G79" s="19">
        <v>750000</v>
      </c>
      <c r="H79" s="20">
        <f t="shared" si="3"/>
        <v>1.9518480415408538E-4</v>
      </c>
      <c r="I79" s="292">
        <f t="shared" si="4"/>
        <v>0</v>
      </c>
      <c r="J79" s="19">
        <v>0</v>
      </c>
      <c r="K79" s="35">
        <f t="shared" si="5"/>
        <v>0</v>
      </c>
      <c r="L79" s="34">
        <f t="shared" si="11"/>
        <v>750000</v>
      </c>
      <c r="M79" s="116">
        <f t="shared" si="7"/>
        <v>0</v>
      </c>
    </row>
    <row r="80" spans="1:13">
      <c r="A80" s="17" t="s">
        <v>278</v>
      </c>
      <c r="B80" s="33" t="s">
        <v>279</v>
      </c>
      <c r="C80" s="19">
        <v>0</v>
      </c>
      <c r="D80" s="20">
        <f t="shared" si="10"/>
        <v>0</v>
      </c>
      <c r="E80" s="19">
        <v>950000</v>
      </c>
      <c r="F80" s="20">
        <f t="shared" si="2"/>
        <v>2.1062111279337027E-4</v>
      </c>
      <c r="G80" s="19">
        <v>950000</v>
      </c>
      <c r="H80" s="20">
        <f t="shared" si="3"/>
        <v>2.4723408526184152E-4</v>
      </c>
      <c r="I80" s="292">
        <f t="shared" si="4"/>
        <v>0</v>
      </c>
      <c r="J80" s="19">
        <v>0</v>
      </c>
      <c r="K80" s="35">
        <f t="shared" si="5"/>
        <v>0</v>
      </c>
      <c r="L80" s="34">
        <f t="shared" si="11"/>
        <v>950000</v>
      </c>
      <c r="M80" s="116">
        <f t="shared" si="7"/>
        <v>0</v>
      </c>
    </row>
    <row r="81" spans="1:14">
      <c r="A81" s="250" t="s">
        <v>280</v>
      </c>
      <c r="B81" s="293" t="s">
        <v>281</v>
      </c>
      <c r="C81" s="34">
        <v>0</v>
      </c>
      <c r="D81" s="242">
        <f t="shared" si="10"/>
        <v>0</v>
      </c>
      <c r="E81" s="34">
        <v>870000</v>
      </c>
      <c r="F81" s="242">
        <f t="shared" si="2"/>
        <v>1.928845980318233E-4</v>
      </c>
      <c r="G81" s="34">
        <v>870000</v>
      </c>
      <c r="H81" s="242">
        <f t="shared" si="3"/>
        <v>2.2641437281873905E-4</v>
      </c>
      <c r="I81" s="294">
        <f t="shared" si="4"/>
        <v>0</v>
      </c>
      <c r="J81" s="34">
        <v>708954</v>
      </c>
      <c r="K81" s="35">
        <f t="shared" si="5"/>
        <v>2.0037820298358767E-4</v>
      </c>
      <c r="L81" s="34">
        <f t="shared" si="11"/>
        <v>161046</v>
      </c>
      <c r="M81" s="116">
        <f t="shared" si="7"/>
        <v>0.81488965517241374</v>
      </c>
    </row>
    <row r="82" spans="1:14">
      <c r="A82" s="250" t="s">
        <v>282</v>
      </c>
      <c r="B82" s="293" t="s">
        <v>283</v>
      </c>
      <c r="C82" s="34">
        <v>0</v>
      </c>
      <c r="D82" s="242">
        <f t="shared" si="10"/>
        <v>0</v>
      </c>
      <c r="E82" s="34">
        <v>870000</v>
      </c>
      <c r="F82" s="242">
        <f t="shared" si="2"/>
        <v>1.928845980318233E-4</v>
      </c>
      <c r="G82" s="34">
        <v>870000</v>
      </c>
      <c r="H82" s="242">
        <f t="shared" si="3"/>
        <v>2.2641437281873905E-4</v>
      </c>
      <c r="I82" s="294">
        <f t="shared" si="4"/>
        <v>0</v>
      </c>
      <c r="J82" s="34">
        <v>870000</v>
      </c>
      <c r="K82" s="35">
        <f t="shared" si="5"/>
        <v>2.4589611821884249E-4</v>
      </c>
      <c r="L82" s="34">
        <f t="shared" si="11"/>
        <v>0</v>
      </c>
      <c r="M82" s="116">
        <f t="shared" si="7"/>
        <v>1</v>
      </c>
    </row>
    <row r="83" spans="1:14">
      <c r="A83" s="250" t="s">
        <v>284</v>
      </c>
      <c r="B83" s="293" t="s">
        <v>285</v>
      </c>
      <c r="C83" s="34">
        <v>0</v>
      </c>
      <c r="D83" s="242">
        <f t="shared" si="10"/>
        <v>0</v>
      </c>
      <c r="E83" s="34">
        <v>1500000</v>
      </c>
      <c r="F83" s="242">
        <f t="shared" si="2"/>
        <v>3.3255965177900567E-4</v>
      </c>
      <c r="G83" s="34">
        <v>1500000</v>
      </c>
      <c r="H83" s="242">
        <f t="shared" si="3"/>
        <v>3.9036960830817076E-4</v>
      </c>
      <c r="I83" s="294">
        <f t="shared" si="4"/>
        <v>0</v>
      </c>
      <c r="J83" s="34">
        <v>2348765</v>
      </c>
      <c r="K83" s="35">
        <f t="shared" si="5"/>
        <v>6.6385309897503406E-4</v>
      </c>
      <c r="L83" s="34">
        <f t="shared" si="11"/>
        <v>-848765</v>
      </c>
      <c r="M83" s="116">
        <f t="shared" si="7"/>
        <v>1.5658433333333333</v>
      </c>
    </row>
    <row r="84" spans="1:14">
      <c r="A84" s="250" t="s">
        <v>286</v>
      </c>
      <c r="B84" s="293" t="s">
        <v>214</v>
      </c>
      <c r="C84" s="34">
        <v>0</v>
      </c>
      <c r="D84" s="242">
        <f t="shared" si="10"/>
        <v>0</v>
      </c>
      <c r="E84" s="34">
        <v>0</v>
      </c>
      <c r="F84" s="20">
        <f t="shared" si="2"/>
        <v>0</v>
      </c>
      <c r="G84" s="19">
        <v>0</v>
      </c>
      <c r="H84" s="20">
        <f t="shared" si="3"/>
        <v>0</v>
      </c>
      <c r="I84" s="292">
        <f t="shared" si="4"/>
        <v>0</v>
      </c>
      <c r="J84" s="19">
        <v>1597480</v>
      </c>
      <c r="K84" s="35">
        <f t="shared" si="5"/>
        <v>4.5151049532440982E-4</v>
      </c>
      <c r="L84" s="34">
        <f t="shared" si="11"/>
        <v>-1597480</v>
      </c>
      <c r="M84" s="116">
        <v>0</v>
      </c>
    </row>
    <row r="85" spans="1:14">
      <c r="A85" s="17" t="s">
        <v>274</v>
      </c>
      <c r="B85" s="33" t="s">
        <v>287</v>
      </c>
      <c r="C85" s="19">
        <v>2653160</v>
      </c>
      <c r="D85" s="20">
        <f t="shared" si="10"/>
        <v>8.1156576399445861E-4</v>
      </c>
      <c r="E85" s="19">
        <v>0</v>
      </c>
      <c r="F85" s="20">
        <f t="shared" si="2"/>
        <v>0</v>
      </c>
      <c r="G85" s="19">
        <v>0</v>
      </c>
      <c r="H85" s="20">
        <f t="shared" si="3"/>
        <v>0</v>
      </c>
      <c r="I85" s="292">
        <f t="shared" si="4"/>
        <v>0</v>
      </c>
      <c r="J85" s="19">
        <v>1795110</v>
      </c>
      <c r="K85" s="35">
        <f t="shared" si="5"/>
        <v>5.0736848365037519E-4</v>
      </c>
      <c r="L85" s="34">
        <f t="shared" si="11"/>
        <v>-1795110</v>
      </c>
      <c r="M85" s="116">
        <v>0</v>
      </c>
    </row>
    <row r="86" spans="1:14">
      <c r="A86" s="17" t="s">
        <v>277</v>
      </c>
      <c r="B86" s="33" t="s">
        <v>288</v>
      </c>
      <c r="C86" s="19">
        <v>300</v>
      </c>
      <c r="D86" s="20">
        <f t="shared" si="10"/>
        <v>9.1765942950420469E-8</v>
      </c>
      <c r="E86" s="19">
        <v>0</v>
      </c>
      <c r="F86" s="20">
        <f t="shared" si="2"/>
        <v>0</v>
      </c>
      <c r="G86" s="19">
        <v>0</v>
      </c>
      <c r="H86" s="20">
        <f t="shared" si="3"/>
        <v>0</v>
      </c>
      <c r="I86" s="292">
        <f t="shared" si="4"/>
        <v>0</v>
      </c>
      <c r="J86" s="19">
        <v>21229800</v>
      </c>
      <c r="K86" s="35">
        <f t="shared" si="5"/>
        <v>6.0003740351291758E-3</v>
      </c>
      <c r="L86" s="34">
        <f t="shared" si="11"/>
        <v>-21229800</v>
      </c>
      <c r="M86" s="116">
        <v>0</v>
      </c>
    </row>
    <row r="87" spans="1:14">
      <c r="A87" s="17" t="s">
        <v>289</v>
      </c>
      <c r="B87" s="36"/>
      <c r="C87" s="19">
        <v>5312010</v>
      </c>
      <c r="D87" s="20">
        <f t="shared" si="10"/>
        <v>1.6248720220402102E-3</v>
      </c>
      <c r="E87" s="19"/>
      <c r="F87" s="20"/>
      <c r="G87" s="19"/>
      <c r="H87" s="20"/>
      <c r="I87" s="292"/>
      <c r="J87" s="19"/>
      <c r="K87" s="35"/>
      <c r="L87" s="34"/>
      <c r="M87" s="116"/>
    </row>
    <row r="88" spans="1:14" s="109" customFormat="1">
      <c r="A88" s="22"/>
      <c r="B88" s="36" t="s">
        <v>68</v>
      </c>
      <c r="C88" s="24">
        <f>SUM(C72:C87)</f>
        <v>459173820</v>
      </c>
      <c r="D88" s="35">
        <f t="shared" si="10"/>
        <v>0.14045506190148879</v>
      </c>
      <c r="E88" s="24">
        <f>SUM(E72:E87)</f>
        <v>570000000</v>
      </c>
      <c r="F88" s="24">
        <f t="shared" si="2"/>
        <v>0.12637266767602215</v>
      </c>
      <c r="G88" s="24">
        <f>SUM(G72:G87)</f>
        <v>570000000</v>
      </c>
      <c r="H88" s="35">
        <f t="shared" si="3"/>
        <v>0.1483404511571049</v>
      </c>
      <c r="I88" s="35">
        <f t="shared" si="4"/>
        <v>0</v>
      </c>
      <c r="J88" s="24">
        <f>SUM(J72:J87)</f>
        <v>334770059</v>
      </c>
      <c r="K88" s="35">
        <f t="shared" si="5"/>
        <v>9.4619147131026302E-2</v>
      </c>
      <c r="L88" s="61">
        <f t="shared" ref="L36:L95" si="12">G88-J88</f>
        <v>235229941</v>
      </c>
      <c r="M88" s="116">
        <f t="shared" si="7"/>
        <v>0.58731589298245612</v>
      </c>
    </row>
    <row r="89" spans="1:14">
      <c r="A89" s="22" t="s">
        <v>393</v>
      </c>
      <c r="B89" s="33" t="s">
        <v>77</v>
      </c>
      <c r="C89" s="29">
        <v>3216711</v>
      </c>
      <c r="D89" s="29"/>
      <c r="E89" s="29"/>
      <c r="F89" s="29"/>
      <c r="G89" s="29"/>
      <c r="H89" s="29"/>
      <c r="I89" s="29"/>
      <c r="J89" s="24">
        <v>4928926</v>
      </c>
      <c r="K89" s="19"/>
      <c r="L89" s="34">
        <f t="shared" si="12"/>
        <v>-4928926</v>
      </c>
      <c r="M89" s="116"/>
    </row>
    <row r="90" spans="1:14">
      <c r="A90" s="17" t="s">
        <v>290</v>
      </c>
      <c r="B90" s="33" t="s">
        <v>291</v>
      </c>
      <c r="C90" s="21">
        <v>539040</v>
      </c>
      <c r="D90" s="19"/>
      <c r="E90" s="19"/>
      <c r="F90" s="19"/>
      <c r="G90" s="19"/>
      <c r="H90" s="19"/>
      <c r="I90" s="19"/>
      <c r="J90" s="19">
        <v>1065099</v>
      </c>
      <c r="K90" s="19"/>
      <c r="L90" s="34">
        <f t="shared" si="12"/>
        <v>-1065099</v>
      </c>
      <c r="M90" s="116"/>
    </row>
    <row r="91" spans="1:14">
      <c r="A91" s="17" t="s">
        <v>292</v>
      </c>
      <c r="B91" s="33" t="s">
        <v>390</v>
      </c>
      <c r="C91" s="21">
        <v>1549455</v>
      </c>
      <c r="D91" s="19"/>
      <c r="E91" s="19"/>
      <c r="F91" s="19"/>
      <c r="G91" s="19"/>
      <c r="H91" s="19"/>
      <c r="I91" s="19"/>
      <c r="J91" s="19">
        <v>274860</v>
      </c>
      <c r="K91" s="19"/>
      <c r="L91" s="34">
        <f t="shared" si="12"/>
        <v>-274860</v>
      </c>
      <c r="M91" s="116"/>
    </row>
    <row r="92" spans="1:14">
      <c r="A92" s="17" t="s">
        <v>174</v>
      </c>
      <c r="B92" s="33" t="s">
        <v>391</v>
      </c>
      <c r="C92" s="21"/>
      <c r="D92" s="19"/>
      <c r="E92" s="19"/>
      <c r="F92" s="19"/>
      <c r="G92" s="19"/>
      <c r="H92" s="19"/>
      <c r="I92" s="19"/>
      <c r="J92" s="19">
        <v>1639238</v>
      </c>
      <c r="K92" s="19"/>
      <c r="L92" s="34">
        <f t="shared" si="12"/>
        <v>-1639238</v>
      </c>
      <c r="M92" s="116"/>
      <c r="N92" t="s">
        <v>381</v>
      </c>
    </row>
    <row r="93" spans="1:14">
      <c r="A93" s="17" t="s">
        <v>293</v>
      </c>
      <c r="B93" s="33" t="s">
        <v>392</v>
      </c>
      <c r="C93" s="21"/>
      <c r="D93" s="19"/>
      <c r="E93" s="19"/>
      <c r="F93" s="19"/>
      <c r="G93" s="19"/>
      <c r="H93" s="19"/>
      <c r="I93" s="19"/>
      <c r="J93" s="19">
        <v>5920</v>
      </c>
      <c r="K93" s="19"/>
      <c r="L93" s="34">
        <f t="shared" si="12"/>
        <v>-5920</v>
      </c>
      <c r="M93" s="116"/>
    </row>
    <row r="94" spans="1:14">
      <c r="A94" s="17" t="s">
        <v>294</v>
      </c>
      <c r="B94" s="33" t="s">
        <v>295</v>
      </c>
      <c r="C94" s="21">
        <v>1128216</v>
      </c>
      <c r="D94" s="19"/>
      <c r="E94" s="19"/>
      <c r="F94" s="19"/>
      <c r="G94" s="19"/>
      <c r="H94" s="19"/>
      <c r="I94" s="19"/>
      <c r="J94" s="19">
        <v>112624</v>
      </c>
      <c r="K94" s="19"/>
      <c r="L94" s="34">
        <f t="shared" si="12"/>
        <v>-112624</v>
      </c>
      <c r="M94" s="116"/>
    </row>
    <row r="95" spans="1:14">
      <c r="A95" s="250" t="s">
        <v>213</v>
      </c>
      <c r="B95" s="33" t="s">
        <v>214</v>
      </c>
      <c r="C95" s="21"/>
      <c r="D95" s="19"/>
      <c r="E95" s="19"/>
      <c r="F95" s="19"/>
      <c r="G95" s="19"/>
      <c r="H95" s="19"/>
      <c r="I95" s="19"/>
      <c r="J95" s="19">
        <v>1831185</v>
      </c>
      <c r="K95" s="19"/>
      <c r="L95" s="34">
        <f t="shared" si="12"/>
        <v>-1831185</v>
      </c>
      <c r="M95" s="116"/>
    </row>
    <row r="96" spans="1:14" ht="15.75" thickBot="1">
      <c r="A96" s="38"/>
      <c r="B96" s="39" t="s">
        <v>73</v>
      </c>
      <c r="C96" s="40">
        <f>C34+C45+C89</f>
        <v>3269186697.75</v>
      </c>
      <c r="D96" s="40"/>
      <c r="E96" s="40">
        <v>4510469000</v>
      </c>
      <c r="F96" s="40">
        <v>1</v>
      </c>
      <c r="G96" s="40">
        <v>3842512245</v>
      </c>
      <c r="H96" s="40"/>
      <c r="I96" s="40">
        <v>-667956755</v>
      </c>
      <c r="J96" s="40">
        <f>J34+J45+J89+J90+J91+J92+J93+J94+J95</f>
        <v>3538079439</v>
      </c>
      <c r="K96" s="40"/>
      <c r="L96" s="40">
        <v>318086112.59000027</v>
      </c>
      <c r="M96" s="119">
        <f>J96/G96</f>
        <v>0.92077245651041506</v>
      </c>
    </row>
    <row r="97" ht="15.75" thickTop="1"/>
  </sheetData>
  <mergeCells count="16">
    <mergeCell ref="A1:M1"/>
    <mergeCell ref="A3:A4"/>
    <mergeCell ref="B3:D4"/>
    <mergeCell ref="E3:F4"/>
    <mergeCell ref="G3:M4"/>
    <mergeCell ref="E5:F5"/>
    <mergeCell ref="G5:M5"/>
    <mergeCell ref="A10:B10"/>
    <mergeCell ref="A32:B32"/>
    <mergeCell ref="A6:B9"/>
    <mergeCell ref="C6:M6"/>
    <mergeCell ref="E7:F7"/>
    <mergeCell ref="G7:H7"/>
    <mergeCell ref="J7:K7"/>
    <mergeCell ref="L7:L8"/>
    <mergeCell ref="M7:M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58"/>
  <sheetViews>
    <sheetView zoomScaleNormal="100" workbookViewId="0">
      <selection activeCell="P37" sqref="P37"/>
    </sheetView>
  </sheetViews>
  <sheetFormatPr defaultRowHeight="15"/>
  <cols>
    <col min="1" max="1" width="17.140625" customWidth="1"/>
    <col min="2" max="2" width="44.140625" customWidth="1"/>
    <col min="3" max="3" width="12.28515625" customWidth="1"/>
    <col min="4" max="4" width="12.42578125" customWidth="1"/>
    <col min="5" max="5" width="14.7109375" customWidth="1"/>
    <col min="6" max="6" width="11.7109375" customWidth="1"/>
    <col min="7" max="7" width="13.7109375" customWidth="1"/>
    <col min="8" max="8" width="11" customWidth="1"/>
    <col min="9" max="9" width="12.5703125" customWidth="1"/>
    <col min="10" max="10" width="17.28515625" customWidth="1"/>
    <col min="11" max="11" width="11.7109375" customWidth="1"/>
    <col min="12" max="12" width="13.140625" customWidth="1"/>
  </cols>
  <sheetData>
    <row r="1" spans="1:13">
      <c r="A1" s="301" t="s">
        <v>57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</row>
    <row r="2" spans="1:13" ht="15.75" thickBot="1">
      <c r="A2" s="124" t="s">
        <v>0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 t="s">
        <v>1</v>
      </c>
    </row>
    <row r="3" spans="1:13" ht="15.75" thickTop="1">
      <c r="A3" s="98" t="s">
        <v>58</v>
      </c>
      <c r="B3" s="100" t="s">
        <v>2</v>
      </c>
      <c r="C3" s="100"/>
      <c r="D3" s="100"/>
      <c r="E3" s="101" t="s">
        <v>3</v>
      </c>
      <c r="F3" s="101"/>
      <c r="G3" s="102">
        <v>2025</v>
      </c>
      <c r="H3" s="102"/>
      <c r="I3" s="102"/>
      <c r="J3" s="102"/>
      <c r="K3" s="102"/>
      <c r="L3" s="102"/>
      <c r="M3" s="103"/>
    </row>
    <row r="4" spans="1:13">
      <c r="A4" s="99"/>
      <c r="B4" s="89"/>
      <c r="C4" s="89"/>
      <c r="D4" s="89"/>
      <c r="E4" s="88"/>
      <c r="F4" s="88"/>
      <c r="G4" s="104"/>
      <c r="H4" s="104"/>
      <c r="I4" s="104"/>
      <c r="J4" s="104"/>
      <c r="K4" s="104"/>
      <c r="L4" s="104"/>
      <c r="M4" s="105"/>
    </row>
    <row r="5" spans="1:13">
      <c r="A5" s="9" t="s">
        <v>59</v>
      </c>
      <c r="B5" s="56" t="s">
        <v>56</v>
      </c>
      <c r="C5" s="56"/>
      <c r="D5" s="56"/>
      <c r="E5" s="88" t="s">
        <v>60</v>
      </c>
      <c r="F5" s="88"/>
      <c r="G5" s="89">
        <v>10220</v>
      </c>
      <c r="H5" s="89"/>
      <c r="I5" s="89"/>
      <c r="J5" s="89"/>
      <c r="K5" s="89"/>
      <c r="L5" s="89"/>
      <c r="M5" s="90"/>
    </row>
    <row r="6" spans="1:13">
      <c r="A6" s="91" t="s">
        <v>4</v>
      </c>
      <c r="B6" s="92"/>
      <c r="C6" s="89" t="s">
        <v>61</v>
      </c>
      <c r="D6" s="89"/>
      <c r="E6" s="89"/>
      <c r="F6" s="89"/>
      <c r="G6" s="89"/>
      <c r="H6" s="89"/>
      <c r="I6" s="89"/>
      <c r="J6" s="89"/>
      <c r="K6" s="89"/>
      <c r="L6" s="89"/>
      <c r="M6" s="90"/>
    </row>
    <row r="7" spans="1:13">
      <c r="A7" s="91"/>
      <c r="B7" s="92"/>
      <c r="C7" s="10" t="s">
        <v>62</v>
      </c>
      <c r="D7" s="11">
        <v>2024</v>
      </c>
      <c r="E7" s="95" t="s">
        <v>5</v>
      </c>
      <c r="F7" s="95"/>
      <c r="G7" s="95" t="s">
        <v>5</v>
      </c>
      <c r="H7" s="95"/>
      <c r="I7" s="12" t="s">
        <v>5</v>
      </c>
      <c r="J7" s="95" t="s">
        <v>5</v>
      </c>
      <c r="K7" s="95"/>
      <c r="L7" s="96" t="s">
        <v>63</v>
      </c>
      <c r="M7" s="97" t="s">
        <v>6</v>
      </c>
    </row>
    <row r="8" spans="1:13" ht="27">
      <c r="A8" s="91"/>
      <c r="B8" s="92"/>
      <c r="C8" s="13" t="s">
        <v>64</v>
      </c>
      <c r="D8" s="13" t="s">
        <v>7</v>
      </c>
      <c r="E8" s="13" t="s">
        <v>8</v>
      </c>
      <c r="F8" s="13" t="s">
        <v>7</v>
      </c>
      <c r="G8" s="13" t="s">
        <v>9</v>
      </c>
      <c r="H8" s="13" t="s">
        <v>7</v>
      </c>
      <c r="I8" s="13" t="s">
        <v>65</v>
      </c>
      <c r="J8" s="13" t="s">
        <v>10</v>
      </c>
      <c r="K8" s="13" t="s">
        <v>7</v>
      </c>
      <c r="L8" s="96"/>
      <c r="M8" s="97"/>
    </row>
    <row r="9" spans="1:13" ht="15.75" thickBot="1">
      <c r="A9" s="93"/>
      <c r="B9" s="94"/>
      <c r="C9" s="14" t="s">
        <v>11</v>
      </c>
      <c r="D9" s="14" t="s">
        <v>12</v>
      </c>
      <c r="E9" s="14" t="s">
        <v>13</v>
      </c>
      <c r="F9" s="14" t="s">
        <v>14</v>
      </c>
      <c r="G9" s="14" t="s">
        <v>15</v>
      </c>
      <c r="H9" s="14" t="s">
        <v>16</v>
      </c>
      <c r="I9" s="14" t="s">
        <v>17</v>
      </c>
      <c r="J9" s="14" t="s">
        <v>18</v>
      </c>
      <c r="K9" s="14" t="s">
        <v>19</v>
      </c>
      <c r="L9" s="14" t="s">
        <v>20</v>
      </c>
      <c r="M9" s="15" t="s">
        <v>21</v>
      </c>
    </row>
    <row r="10" spans="1:13" ht="15.75" thickTop="1">
      <c r="A10" s="86" t="s">
        <v>32</v>
      </c>
      <c r="B10" s="87"/>
      <c r="C10" s="2"/>
      <c r="D10" s="2"/>
      <c r="E10" s="2"/>
      <c r="F10" s="2"/>
      <c r="G10" s="2"/>
      <c r="H10" s="2"/>
      <c r="I10" s="2"/>
      <c r="J10" s="2"/>
      <c r="K10" s="2"/>
      <c r="L10" s="2"/>
      <c r="M10" s="3"/>
    </row>
    <row r="11" spans="1:13">
      <c r="A11" s="4" t="s">
        <v>22</v>
      </c>
      <c r="B11" s="16" t="s">
        <v>23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7"/>
    </row>
    <row r="12" spans="1:13">
      <c r="A12" s="17" t="s">
        <v>34</v>
      </c>
      <c r="B12" s="18" t="s">
        <v>35</v>
      </c>
      <c r="C12" s="19">
        <v>3128938</v>
      </c>
      <c r="D12" s="20">
        <v>6.7699626151695411E-5</v>
      </c>
      <c r="E12" s="19">
        <v>4650000</v>
      </c>
      <c r="F12" s="20">
        <v>1.1397033683013935E-4</v>
      </c>
      <c r="G12" s="19">
        <v>4650000</v>
      </c>
      <c r="H12" s="20">
        <v>1.0046639742536384E-4</v>
      </c>
      <c r="I12" s="19">
        <v>0</v>
      </c>
      <c r="J12" s="19">
        <v>1174662</v>
      </c>
      <c r="K12" s="20">
        <v>2.5381481804418346E-5</v>
      </c>
      <c r="L12" s="19">
        <v>3475338</v>
      </c>
      <c r="M12" s="298">
        <f>J12/G12</f>
        <v>0.25261548387096772</v>
      </c>
    </row>
    <row r="13" spans="1:13">
      <c r="A13" s="17" t="s">
        <v>36</v>
      </c>
      <c r="B13" s="18" t="s">
        <v>37</v>
      </c>
      <c r="C13" s="19">
        <v>0</v>
      </c>
      <c r="D13" s="20">
        <v>0</v>
      </c>
      <c r="E13" s="19">
        <v>880000</v>
      </c>
      <c r="F13" s="20">
        <v>2.1568579873230671E-5</v>
      </c>
      <c r="G13" s="19">
        <v>880000</v>
      </c>
      <c r="H13" s="20">
        <v>1.9012995641789287E-5</v>
      </c>
      <c r="I13" s="19">
        <v>0</v>
      </c>
      <c r="J13" s="19">
        <v>500000</v>
      </c>
      <c r="K13" s="20">
        <v>1.0803738353849169E-5</v>
      </c>
      <c r="L13" s="19">
        <v>380000</v>
      </c>
      <c r="M13" s="298">
        <f t="shared" ref="M13:M31" si="0">J13/G13</f>
        <v>0.56818181818181823</v>
      </c>
    </row>
    <row r="14" spans="1:13">
      <c r="A14" s="17" t="s">
        <v>38</v>
      </c>
      <c r="B14" s="18" t="s">
        <v>39</v>
      </c>
      <c r="C14" s="19">
        <v>0</v>
      </c>
      <c r="D14" s="20">
        <v>0</v>
      </c>
      <c r="E14" s="19">
        <v>0</v>
      </c>
      <c r="F14" s="20">
        <v>0</v>
      </c>
      <c r="G14" s="19">
        <v>0</v>
      </c>
      <c r="H14" s="20">
        <v>0</v>
      </c>
      <c r="I14" s="19">
        <v>0</v>
      </c>
      <c r="J14" s="19">
        <v>0</v>
      </c>
      <c r="K14" s="20">
        <v>0</v>
      </c>
      <c r="L14" s="19">
        <v>0</v>
      </c>
      <c r="M14" s="298">
        <v>0</v>
      </c>
    </row>
    <row r="15" spans="1:13">
      <c r="A15" s="17" t="s">
        <v>40</v>
      </c>
      <c r="B15" s="18" t="s">
        <v>41</v>
      </c>
      <c r="C15" s="19">
        <v>0</v>
      </c>
      <c r="D15" s="20">
        <v>0</v>
      </c>
      <c r="E15" s="19">
        <v>0</v>
      </c>
      <c r="F15" s="20">
        <v>0</v>
      </c>
      <c r="G15" s="19">
        <v>0</v>
      </c>
      <c r="H15" s="20">
        <v>0</v>
      </c>
      <c r="I15" s="19">
        <v>0</v>
      </c>
      <c r="J15" s="19">
        <v>0</v>
      </c>
      <c r="K15" s="20">
        <v>0</v>
      </c>
      <c r="L15" s="19">
        <v>0</v>
      </c>
      <c r="M15" s="298">
        <v>0</v>
      </c>
    </row>
    <row r="16" spans="1:13">
      <c r="A16" s="17" t="s">
        <v>42</v>
      </c>
      <c r="B16" s="18" t="s">
        <v>43</v>
      </c>
      <c r="C16" s="19">
        <v>46214822000</v>
      </c>
      <c r="D16" s="20">
        <v>0.99993230037384828</v>
      </c>
      <c r="E16" s="19">
        <v>40794560000</v>
      </c>
      <c r="F16" s="20">
        <v>0.99986446108329663</v>
      </c>
      <c r="G16" s="19">
        <v>46278602000</v>
      </c>
      <c r="H16" s="20">
        <v>0.99988052060693289</v>
      </c>
      <c r="I16" s="19">
        <v>5484042000</v>
      </c>
      <c r="J16" s="19">
        <v>46278602000</v>
      </c>
      <c r="K16" s="20">
        <v>0.99996381477984175</v>
      </c>
      <c r="L16" s="19">
        <v>0</v>
      </c>
      <c r="M16" s="298">
        <f t="shared" si="0"/>
        <v>1</v>
      </c>
    </row>
    <row r="17" spans="1:13">
      <c r="A17" s="17" t="s">
        <v>44</v>
      </c>
      <c r="B17" s="18" t="s">
        <v>45</v>
      </c>
      <c r="C17" s="19">
        <v>0</v>
      </c>
      <c r="D17" s="20">
        <v>0</v>
      </c>
      <c r="E17" s="19">
        <v>0</v>
      </c>
      <c r="F17" s="20">
        <v>0</v>
      </c>
      <c r="G17" s="19">
        <v>0</v>
      </c>
      <c r="H17" s="20">
        <v>0</v>
      </c>
      <c r="I17" s="19">
        <v>0</v>
      </c>
      <c r="J17" s="19">
        <v>0</v>
      </c>
      <c r="K17" s="20">
        <v>0</v>
      </c>
      <c r="L17" s="19">
        <v>0</v>
      </c>
      <c r="M17" s="298">
        <v>0</v>
      </c>
    </row>
    <row r="18" spans="1:13">
      <c r="A18" s="17" t="s">
        <v>46</v>
      </c>
      <c r="B18" s="18" t="s">
        <v>47</v>
      </c>
      <c r="C18" s="19">
        <v>0</v>
      </c>
      <c r="D18" s="20">
        <v>0</v>
      </c>
      <c r="E18" s="19">
        <v>0</v>
      </c>
      <c r="F18" s="20">
        <v>0</v>
      </c>
      <c r="G18" s="19">
        <v>0</v>
      </c>
      <c r="H18" s="20">
        <v>0</v>
      </c>
      <c r="I18" s="19">
        <v>0</v>
      </c>
      <c r="J18" s="19">
        <v>0</v>
      </c>
      <c r="K18" s="20">
        <v>0</v>
      </c>
      <c r="L18" s="19">
        <v>0</v>
      </c>
      <c r="M18" s="298">
        <v>0</v>
      </c>
    </row>
    <row r="19" spans="1:13" s="109" customFormat="1">
      <c r="A19" s="22"/>
      <c r="B19" s="23" t="s">
        <v>66</v>
      </c>
      <c r="C19" s="24">
        <v>46217950938</v>
      </c>
      <c r="D19" s="35">
        <v>1</v>
      </c>
      <c r="E19" s="24">
        <v>40800090000</v>
      </c>
      <c r="F19" s="35">
        <v>1</v>
      </c>
      <c r="G19" s="24">
        <v>46284132000</v>
      </c>
      <c r="H19" s="35">
        <v>1</v>
      </c>
      <c r="I19" s="24">
        <v>5484042000</v>
      </c>
      <c r="J19" s="25">
        <v>46280276662</v>
      </c>
      <c r="K19" s="35">
        <v>1</v>
      </c>
      <c r="L19" s="24">
        <v>3855338</v>
      </c>
      <c r="M19" s="246">
        <f t="shared" si="0"/>
        <v>0.99991670281296408</v>
      </c>
    </row>
    <row r="20" spans="1:13">
      <c r="A20" s="17" t="s">
        <v>51</v>
      </c>
      <c r="B20" s="18" t="s">
        <v>48</v>
      </c>
      <c r="C20" s="55">
        <v>0</v>
      </c>
      <c r="D20" s="20">
        <v>0</v>
      </c>
      <c r="E20" s="19">
        <v>0</v>
      </c>
      <c r="F20" s="20">
        <v>0</v>
      </c>
      <c r="G20" s="19">
        <v>0</v>
      </c>
      <c r="H20" s="20">
        <v>0</v>
      </c>
      <c r="I20" s="19">
        <v>0</v>
      </c>
      <c r="J20" s="19">
        <v>0</v>
      </c>
      <c r="K20" s="20">
        <v>0</v>
      </c>
      <c r="L20" s="19">
        <v>0</v>
      </c>
      <c r="M20" s="298">
        <v>0</v>
      </c>
    </row>
    <row r="21" spans="1:13">
      <c r="A21" s="17" t="s">
        <v>52</v>
      </c>
      <c r="B21" s="18" t="s">
        <v>49</v>
      </c>
      <c r="C21" s="55">
        <v>0</v>
      </c>
      <c r="D21" s="20">
        <v>0</v>
      </c>
      <c r="E21" s="19">
        <v>0</v>
      </c>
      <c r="F21" s="20">
        <v>0</v>
      </c>
      <c r="G21" s="19">
        <v>0</v>
      </c>
      <c r="H21" s="20">
        <v>0</v>
      </c>
      <c r="I21" s="19">
        <v>0</v>
      </c>
      <c r="J21" s="19">
        <v>0</v>
      </c>
      <c r="K21" s="20">
        <v>0</v>
      </c>
      <c r="L21" s="19">
        <v>0</v>
      </c>
      <c r="M21" s="298">
        <v>0</v>
      </c>
    </row>
    <row r="22" spans="1:13">
      <c r="A22" s="17">
        <v>232</v>
      </c>
      <c r="B22" s="1" t="s">
        <v>50</v>
      </c>
      <c r="C22" s="55">
        <v>0</v>
      </c>
      <c r="D22" s="20">
        <v>0</v>
      </c>
      <c r="E22" s="19"/>
      <c r="F22" s="20">
        <v>0</v>
      </c>
      <c r="G22" s="19">
        <v>0</v>
      </c>
      <c r="H22" s="20">
        <v>0</v>
      </c>
      <c r="I22" s="19">
        <v>0</v>
      </c>
      <c r="J22" s="19">
        <v>0</v>
      </c>
      <c r="K22" s="20">
        <v>0</v>
      </c>
      <c r="L22" s="19"/>
      <c r="M22" s="298">
        <v>0</v>
      </c>
    </row>
    <row r="23" spans="1:13" s="109" customFormat="1">
      <c r="A23" s="22"/>
      <c r="B23" s="23" t="s">
        <v>67</v>
      </c>
      <c r="C23" s="24">
        <v>0</v>
      </c>
      <c r="D23" s="35">
        <v>0</v>
      </c>
      <c r="E23" s="24">
        <v>0</v>
      </c>
      <c r="F23" s="35">
        <v>0</v>
      </c>
      <c r="G23" s="24">
        <v>0</v>
      </c>
      <c r="H23" s="35">
        <v>0</v>
      </c>
      <c r="I23" s="24">
        <v>0</v>
      </c>
      <c r="J23" s="24">
        <v>0</v>
      </c>
      <c r="K23" s="35">
        <v>0</v>
      </c>
      <c r="L23" s="24">
        <v>0</v>
      </c>
      <c r="M23" s="246">
        <v>0</v>
      </c>
    </row>
    <row r="24" spans="1:13">
      <c r="A24" s="17" t="s">
        <v>51</v>
      </c>
      <c r="B24" s="18" t="s">
        <v>48</v>
      </c>
      <c r="C24" s="19">
        <v>0</v>
      </c>
      <c r="D24" s="20">
        <v>0</v>
      </c>
      <c r="E24" s="19">
        <v>0</v>
      </c>
      <c r="F24" s="20">
        <v>0</v>
      </c>
      <c r="G24" s="19">
        <v>0</v>
      </c>
      <c r="H24" s="20">
        <v>0</v>
      </c>
      <c r="I24" s="19">
        <v>0</v>
      </c>
      <c r="J24" s="19">
        <v>0</v>
      </c>
      <c r="K24" s="20">
        <v>0</v>
      </c>
      <c r="L24" s="19">
        <v>0</v>
      </c>
      <c r="M24" s="298">
        <v>0</v>
      </c>
    </row>
    <row r="25" spans="1:13">
      <c r="A25" s="17" t="s">
        <v>52</v>
      </c>
      <c r="B25" s="18" t="s">
        <v>49</v>
      </c>
      <c r="C25" s="19">
        <v>0</v>
      </c>
      <c r="D25" s="20">
        <v>0</v>
      </c>
      <c r="E25" s="19">
        <v>0</v>
      </c>
      <c r="F25" s="20">
        <v>0</v>
      </c>
      <c r="G25" s="19">
        <v>0</v>
      </c>
      <c r="H25" s="20">
        <v>0</v>
      </c>
      <c r="I25" s="19">
        <v>0</v>
      </c>
      <c r="J25" s="19">
        <v>0</v>
      </c>
      <c r="K25" s="20">
        <v>0</v>
      </c>
      <c r="L25" s="19">
        <v>0</v>
      </c>
      <c r="M25" s="298">
        <v>0</v>
      </c>
    </row>
    <row r="26" spans="1:13">
      <c r="A26" s="22"/>
      <c r="B26" s="23" t="s">
        <v>68</v>
      </c>
      <c r="C26" s="24">
        <v>0</v>
      </c>
      <c r="D26" s="20">
        <v>0</v>
      </c>
      <c r="E26" s="24">
        <v>0</v>
      </c>
      <c r="F26" s="20">
        <v>0</v>
      </c>
      <c r="G26" s="24">
        <v>0</v>
      </c>
      <c r="H26" s="20">
        <v>0</v>
      </c>
      <c r="I26" s="24">
        <v>0</v>
      </c>
      <c r="J26" s="24">
        <v>0</v>
      </c>
      <c r="K26" s="20">
        <v>0</v>
      </c>
      <c r="L26" s="24">
        <v>0</v>
      </c>
      <c r="M26" s="298">
        <v>0</v>
      </c>
    </row>
    <row r="27" spans="1:13" s="109" customFormat="1">
      <c r="A27" s="26"/>
      <c r="B27" s="27" t="s">
        <v>69</v>
      </c>
      <c r="C27" s="28">
        <v>0</v>
      </c>
      <c r="D27" s="32">
        <v>0</v>
      </c>
      <c r="E27" s="28">
        <v>0</v>
      </c>
      <c r="F27" s="32">
        <v>0</v>
      </c>
      <c r="G27" s="28">
        <v>0</v>
      </c>
      <c r="H27" s="32">
        <v>0</v>
      </c>
      <c r="I27" s="28">
        <v>0</v>
      </c>
      <c r="J27" s="28">
        <v>0</v>
      </c>
      <c r="K27" s="32">
        <v>0</v>
      </c>
      <c r="L27" s="28">
        <v>0</v>
      </c>
      <c r="M27" s="247">
        <v>0</v>
      </c>
    </row>
    <row r="28" spans="1:13" s="109" customFormat="1">
      <c r="A28" s="26"/>
      <c r="B28" s="27" t="s">
        <v>70</v>
      </c>
      <c r="C28" s="28">
        <v>46217950938</v>
      </c>
      <c r="D28" s="32">
        <v>1</v>
      </c>
      <c r="E28" s="28">
        <v>40800090000</v>
      </c>
      <c r="F28" s="32">
        <v>1</v>
      </c>
      <c r="G28" s="28">
        <v>46284132000</v>
      </c>
      <c r="H28" s="32">
        <v>1</v>
      </c>
      <c r="I28" s="28">
        <v>5484042000</v>
      </c>
      <c r="J28" s="28">
        <v>46280276662</v>
      </c>
      <c r="K28" s="32">
        <v>1</v>
      </c>
      <c r="L28" s="28">
        <v>3855338</v>
      </c>
      <c r="M28" s="247">
        <f t="shared" si="0"/>
        <v>0.99991670281296408</v>
      </c>
    </row>
    <row r="29" spans="1:13">
      <c r="A29" s="22"/>
      <c r="B29" s="23" t="s">
        <v>71</v>
      </c>
      <c r="C29" s="29"/>
      <c r="D29" s="24"/>
      <c r="E29" s="24"/>
      <c r="F29" s="24"/>
      <c r="G29" s="24"/>
      <c r="H29" s="24"/>
      <c r="I29" s="19">
        <v>0</v>
      </c>
      <c r="J29" s="29"/>
      <c r="K29" s="24"/>
      <c r="L29" s="24"/>
      <c r="M29" s="246">
        <v>0</v>
      </c>
    </row>
    <row r="30" spans="1:13">
      <c r="A30" s="22"/>
      <c r="B30" s="23" t="s">
        <v>72</v>
      </c>
      <c r="C30" s="29"/>
      <c r="D30" s="24"/>
      <c r="E30" s="24"/>
      <c r="F30" s="24"/>
      <c r="G30" s="24"/>
      <c r="H30" s="24"/>
      <c r="I30" s="24"/>
      <c r="J30" s="29">
        <v>0</v>
      </c>
      <c r="K30" s="24"/>
      <c r="L30" s="24"/>
      <c r="M30" s="246">
        <v>0</v>
      </c>
    </row>
    <row r="31" spans="1:13">
      <c r="A31" s="26"/>
      <c r="B31" s="27" t="s">
        <v>73</v>
      </c>
      <c r="C31" s="28">
        <v>46217950938</v>
      </c>
      <c r="D31" s="32">
        <v>1</v>
      </c>
      <c r="E31" s="28">
        <v>40800090000</v>
      </c>
      <c r="F31" s="32">
        <v>1</v>
      </c>
      <c r="G31" s="28">
        <v>46284132000</v>
      </c>
      <c r="H31" s="32">
        <v>1</v>
      </c>
      <c r="I31" s="28">
        <v>5484042000</v>
      </c>
      <c r="J31" s="28">
        <v>46280276662</v>
      </c>
      <c r="K31" s="32">
        <v>1</v>
      </c>
      <c r="L31" s="28">
        <v>3855338</v>
      </c>
      <c r="M31" s="247">
        <f t="shared" si="0"/>
        <v>0.99991670281296408</v>
      </c>
    </row>
    <row r="32" spans="1:13">
      <c r="A32" s="65" t="s">
        <v>74</v>
      </c>
      <c r="B32" s="66"/>
      <c r="C32" s="57"/>
      <c r="D32" s="6"/>
      <c r="E32" s="6"/>
      <c r="F32" s="6"/>
      <c r="G32" s="6"/>
      <c r="H32" s="6"/>
      <c r="I32" s="6"/>
      <c r="J32" s="6"/>
      <c r="K32" s="6"/>
      <c r="L32" s="6"/>
      <c r="M32" s="248"/>
    </row>
    <row r="33" spans="1:13">
      <c r="A33" s="30" t="s">
        <v>33</v>
      </c>
      <c r="B33" s="16" t="s">
        <v>23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248"/>
    </row>
    <row r="34" spans="1:13">
      <c r="A34" s="17"/>
      <c r="B34" s="31" t="s">
        <v>75</v>
      </c>
      <c r="C34" s="28">
        <f>SUM(C35:C52)</f>
        <v>46217950938</v>
      </c>
      <c r="D34" s="32">
        <f>C34/C$57</f>
        <v>1</v>
      </c>
      <c r="E34" s="28">
        <f>SUM(E35:E52)</f>
        <v>40800090000</v>
      </c>
      <c r="F34" s="32">
        <f>E34/E$57</f>
        <v>1</v>
      </c>
      <c r="G34" s="28">
        <f>SUM(G35:G52)</f>
        <v>46284132000</v>
      </c>
      <c r="H34" s="32">
        <f>G34/G$57</f>
        <v>1</v>
      </c>
      <c r="I34" s="28">
        <f>SUM(I35:I52)</f>
        <v>5484042000</v>
      </c>
      <c r="J34" s="28">
        <f>SUM(J35:J52)</f>
        <v>46280276662</v>
      </c>
      <c r="K34" s="32">
        <f>J34/J$57</f>
        <v>1</v>
      </c>
      <c r="L34" s="28">
        <f>SUM(L35:L52)</f>
        <v>3855338</v>
      </c>
      <c r="M34" s="246">
        <f>J34/G34</f>
        <v>0.99991670281296408</v>
      </c>
    </row>
    <row r="35" spans="1:13">
      <c r="A35" s="17" t="s">
        <v>76</v>
      </c>
      <c r="B35" s="33" t="s">
        <v>77</v>
      </c>
      <c r="C35" s="21"/>
      <c r="D35" s="32"/>
      <c r="E35" s="19"/>
      <c r="F35" s="20"/>
      <c r="G35" s="19"/>
      <c r="H35" s="19"/>
      <c r="I35" s="19"/>
      <c r="J35" s="19"/>
      <c r="K35" s="19"/>
      <c r="L35" s="34"/>
      <c r="M35" s="246"/>
    </row>
    <row r="36" spans="1:13">
      <c r="A36" s="17" t="s">
        <v>347</v>
      </c>
      <c r="B36" s="33" t="s">
        <v>348</v>
      </c>
      <c r="C36" s="21">
        <v>3128938</v>
      </c>
      <c r="D36" s="242">
        <f t="shared" ref="D36:D52" si="1">C36/C$57</f>
        <v>6.7699626151695411E-5</v>
      </c>
      <c r="E36" s="19">
        <v>5530000</v>
      </c>
      <c r="F36" s="20">
        <f t="shared" ref="F36:F52" si="2">E36/E$57</f>
        <v>1.3553891670337002E-4</v>
      </c>
      <c r="G36" s="19">
        <v>5530000</v>
      </c>
      <c r="H36" s="20">
        <f t="shared" ref="H36:H52" si="3">G36/G$57</f>
        <v>1.1947939306715313E-4</v>
      </c>
      <c r="I36" s="19">
        <f>G36-E36</f>
        <v>0</v>
      </c>
      <c r="J36" s="19">
        <v>1674662</v>
      </c>
      <c r="K36" s="20">
        <f t="shared" ref="K36:K52" si="4">J36/J$57</f>
        <v>3.6185220158267512E-5</v>
      </c>
      <c r="L36" s="34">
        <f>G36-J36</f>
        <v>3855338</v>
      </c>
      <c r="M36" s="298">
        <f t="shared" ref="M36:M52" si="5">J36/G36</f>
        <v>0.30283218806509948</v>
      </c>
    </row>
    <row r="37" spans="1:13">
      <c r="A37" s="17" t="s">
        <v>349</v>
      </c>
      <c r="B37" s="33" t="s">
        <v>350</v>
      </c>
      <c r="C37" s="21">
        <v>0</v>
      </c>
      <c r="D37" s="242">
        <f t="shared" si="1"/>
        <v>0</v>
      </c>
      <c r="E37" s="19">
        <v>2855522000</v>
      </c>
      <c r="F37" s="20">
        <f t="shared" si="2"/>
        <v>6.9988129928144766E-2</v>
      </c>
      <c r="G37" s="19">
        <v>2855522000</v>
      </c>
      <c r="H37" s="20">
        <f t="shared" si="3"/>
        <v>6.1695485614810711E-2</v>
      </c>
      <c r="I37" s="19">
        <f>G37-E37</f>
        <v>0</v>
      </c>
      <c r="J37" s="19">
        <v>2855522000</v>
      </c>
      <c r="K37" s="20">
        <f t="shared" si="4"/>
        <v>6.1700625103320174E-2</v>
      </c>
      <c r="L37" s="34">
        <f t="shared" ref="L37:L52" si="6">G37-J37</f>
        <v>0</v>
      </c>
      <c r="M37" s="298">
        <f t="shared" si="5"/>
        <v>1</v>
      </c>
    </row>
    <row r="38" spans="1:13" ht="18">
      <c r="A38" s="17" t="s">
        <v>351</v>
      </c>
      <c r="B38" s="33" t="s">
        <v>352</v>
      </c>
      <c r="C38" s="21">
        <v>168019000</v>
      </c>
      <c r="D38" s="242">
        <f t="shared" si="1"/>
        <v>3.6353623773886573E-3</v>
      </c>
      <c r="E38" s="19">
        <v>165232000</v>
      </c>
      <c r="F38" s="20">
        <f t="shared" si="2"/>
        <v>4.0497949881973302E-3</v>
      </c>
      <c r="G38" s="19">
        <v>165232000</v>
      </c>
      <c r="H38" s="20">
        <f t="shared" si="3"/>
        <v>3.5699491998683265E-3</v>
      </c>
      <c r="I38" s="19">
        <f>G38-E38</f>
        <v>0</v>
      </c>
      <c r="J38" s="19">
        <v>165232000</v>
      </c>
      <c r="K38" s="20">
        <f t="shared" si="4"/>
        <v>3.570246591366412E-3</v>
      </c>
      <c r="L38" s="34">
        <f t="shared" si="6"/>
        <v>0</v>
      </c>
      <c r="M38" s="298">
        <f t="shared" si="5"/>
        <v>1</v>
      </c>
    </row>
    <row r="39" spans="1:13" ht="18">
      <c r="A39" s="17" t="s">
        <v>353</v>
      </c>
      <c r="B39" s="33" t="s">
        <v>354</v>
      </c>
      <c r="C39" s="21">
        <v>27437000</v>
      </c>
      <c r="D39" s="242">
        <f t="shared" si="1"/>
        <v>5.9364379950132184E-4</v>
      </c>
      <c r="E39" s="19">
        <v>27117000</v>
      </c>
      <c r="F39" s="20">
        <f t="shared" si="2"/>
        <v>6.6463088684363199E-4</v>
      </c>
      <c r="G39" s="19">
        <v>27287000</v>
      </c>
      <c r="H39" s="20">
        <f t="shared" si="3"/>
        <v>5.8955410463352748E-4</v>
      </c>
      <c r="I39" s="19">
        <f>G39-E39</f>
        <v>170000</v>
      </c>
      <c r="J39" s="19">
        <v>27287000</v>
      </c>
      <c r="K39" s="20">
        <f t="shared" si="4"/>
        <v>5.8960321692296458E-4</v>
      </c>
      <c r="L39" s="34">
        <f t="shared" si="6"/>
        <v>0</v>
      </c>
      <c r="M39" s="298">
        <f t="shared" si="5"/>
        <v>1</v>
      </c>
    </row>
    <row r="40" spans="1:13" ht="18">
      <c r="A40" s="17" t="s">
        <v>355</v>
      </c>
      <c r="B40" s="33" t="s">
        <v>356</v>
      </c>
      <c r="C40" s="21">
        <v>245860000</v>
      </c>
      <c r="D40" s="242">
        <f t="shared" si="1"/>
        <v>5.3195781078614638E-3</v>
      </c>
      <c r="E40" s="19">
        <v>238960000</v>
      </c>
      <c r="F40" s="20">
        <f t="shared" si="2"/>
        <v>5.856849825576365E-3</v>
      </c>
      <c r="G40" s="19">
        <v>240661000</v>
      </c>
      <c r="H40" s="20">
        <f t="shared" si="3"/>
        <v>5.1996438001689219E-3</v>
      </c>
      <c r="I40" s="19">
        <f>G40-E40</f>
        <v>1701000</v>
      </c>
      <c r="J40" s="19">
        <v>240661000</v>
      </c>
      <c r="K40" s="20">
        <f t="shared" si="4"/>
        <v>5.2000769519513898E-3</v>
      </c>
      <c r="L40" s="34">
        <f t="shared" si="6"/>
        <v>0</v>
      </c>
      <c r="M40" s="298">
        <f t="shared" si="5"/>
        <v>1</v>
      </c>
    </row>
    <row r="41" spans="1:13" ht="18">
      <c r="A41" s="17" t="s">
        <v>357</v>
      </c>
      <c r="B41" s="33" t="s">
        <v>358</v>
      </c>
      <c r="C41" s="21">
        <v>3534260000</v>
      </c>
      <c r="D41" s="242">
        <f t="shared" si="1"/>
        <v>7.6469422124340908E-2</v>
      </c>
      <c r="E41" s="19">
        <v>3272164000</v>
      </c>
      <c r="F41" s="20">
        <f t="shared" si="2"/>
        <v>8.019992112762496E-2</v>
      </c>
      <c r="G41" s="19">
        <v>3272164000</v>
      </c>
      <c r="H41" s="20">
        <f t="shared" si="3"/>
        <v>7.0697318035477033E-2</v>
      </c>
      <c r="I41" s="19">
        <f>G41-E41</f>
        <v>0</v>
      </c>
      <c r="J41" s="19">
        <v>3272164000</v>
      </c>
      <c r="K41" s="20">
        <f t="shared" si="4"/>
        <v>7.0703207413769023E-2</v>
      </c>
      <c r="L41" s="34">
        <f t="shared" si="6"/>
        <v>0</v>
      </c>
      <c r="M41" s="298">
        <f t="shared" si="5"/>
        <v>1</v>
      </c>
    </row>
    <row r="42" spans="1:13" ht="18">
      <c r="A42" s="17" t="s">
        <v>359</v>
      </c>
      <c r="B42" s="33" t="s">
        <v>360</v>
      </c>
      <c r="C42" s="21">
        <v>46711000</v>
      </c>
      <c r="D42" s="242">
        <f t="shared" si="1"/>
        <v>1.0106679126182252E-3</v>
      </c>
      <c r="E42" s="19">
        <v>43939000</v>
      </c>
      <c r="F42" s="20">
        <f t="shared" si="2"/>
        <v>1.076933898920321E-3</v>
      </c>
      <c r="G42" s="19">
        <v>44255000</v>
      </c>
      <c r="H42" s="20">
        <f t="shared" si="3"/>
        <v>9.5615922969021004E-4</v>
      </c>
      <c r="I42" s="19">
        <f>G42-E42</f>
        <v>316000</v>
      </c>
      <c r="J42" s="19">
        <v>44255000</v>
      </c>
      <c r="K42" s="20">
        <f t="shared" si="4"/>
        <v>9.5623888169918999E-4</v>
      </c>
      <c r="L42" s="34">
        <f t="shared" si="6"/>
        <v>0</v>
      </c>
      <c r="M42" s="298">
        <f t="shared" si="5"/>
        <v>1</v>
      </c>
    </row>
    <row r="43" spans="1:13" ht="18">
      <c r="A43" s="17" t="s">
        <v>361</v>
      </c>
      <c r="B43" s="33" t="s">
        <v>362</v>
      </c>
      <c r="C43" s="21">
        <v>28836000</v>
      </c>
      <c r="D43" s="242">
        <f t="shared" si="1"/>
        <v>6.2391342356744959E-4</v>
      </c>
      <c r="E43" s="19">
        <v>30062000</v>
      </c>
      <c r="F43" s="20">
        <f t="shared" si="2"/>
        <v>7.3681210016938688E-4</v>
      </c>
      <c r="G43" s="19">
        <v>30261000</v>
      </c>
      <c r="H43" s="20">
        <f t="shared" si="3"/>
        <v>6.53809387632029E-4</v>
      </c>
      <c r="I43" s="19">
        <f>G43-E43</f>
        <v>199000</v>
      </c>
      <c r="J43" s="19">
        <v>30261000</v>
      </c>
      <c r="K43" s="20">
        <f t="shared" si="4"/>
        <v>6.5386385265165943E-4</v>
      </c>
      <c r="L43" s="34">
        <f t="shared" si="6"/>
        <v>0</v>
      </c>
      <c r="M43" s="298">
        <f t="shared" si="5"/>
        <v>1</v>
      </c>
    </row>
    <row r="44" spans="1:13" ht="18">
      <c r="A44" s="17" t="s">
        <v>363</v>
      </c>
      <c r="B44" s="33" t="s">
        <v>364</v>
      </c>
      <c r="C44" s="21">
        <v>287184000</v>
      </c>
      <c r="D44" s="242">
        <f t="shared" si="1"/>
        <v>6.2136895767025404E-3</v>
      </c>
      <c r="E44" s="19">
        <v>294393000</v>
      </c>
      <c r="F44" s="20">
        <f t="shared" si="2"/>
        <v>7.2154987893409059E-3</v>
      </c>
      <c r="G44" s="19">
        <v>296381000</v>
      </c>
      <c r="H44" s="20">
        <f t="shared" si="3"/>
        <v>6.4035121151240345E-3</v>
      </c>
      <c r="I44" s="19">
        <f>G44-E44</f>
        <v>1988000</v>
      </c>
      <c r="J44" s="19">
        <v>296381000</v>
      </c>
      <c r="K44" s="20">
        <f t="shared" si="4"/>
        <v>6.4040455541043411E-3</v>
      </c>
      <c r="L44" s="34">
        <f t="shared" si="6"/>
        <v>0</v>
      </c>
      <c r="M44" s="298">
        <f t="shared" si="5"/>
        <v>1</v>
      </c>
    </row>
    <row r="45" spans="1:13" ht="18">
      <c r="A45" s="17" t="s">
        <v>365</v>
      </c>
      <c r="B45" s="33" t="s">
        <v>366</v>
      </c>
      <c r="C45" s="21">
        <v>4665235000</v>
      </c>
      <c r="D45" s="242">
        <f t="shared" si="1"/>
        <v>0.10093989251618432</v>
      </c>
      <c r="E45" s="19">
        <v>4793229000</v>
      </c>
      <c r="F45" s="20">
        <f t="shared" si="2"/>
        <v>0.11748084379225635</v>
      </c>
      <c r="G45" s="19">
        <v>4793229000</v>
      </c>
      <c r="H45" s="20">
        <f t="shared" si="3"/>
        <v>0.10356095691715683</v>
      </c>
      <c r="I45" s="19">
        <f>G45-E45</f>
        <v>0</v>
      </c>
      <c r="J45" s="19">
        <v>4793229000</v>
      </c>
      <c r="K45" s="20">
        <f t="shared" si="4"/>
        <v>0.1035695839721642</v>
      </c>
      <c r="L45" s="34">
        <f t="shared" si="6"/>
        <v>0</v>
      </c>
      <c r="M45" s="298">
        <f t="shared" si="5"/>
        <v>1</v>
      </c>
    </row>
    <row r="46" spans="1:13" ht="18">
      <c r="A46" s="17" t="s">
        <v>367</v>
      </c>
      <c r="B46" s="33" t="s">
        <v>368</v>
      </c>
      <c r="C46" s="21">
        <v>441399000</v>
      </c>
      <c r="D46" s="242">
        <f t="shared" si="1"/>
        <v>9.5503801237775254E-3</v>
      </c>
      <c r="E46" s="19">
        <v>444356000</v>
      </c>
      <c r="F46" s="20">
        <f t="shared" si="2"/>
        <v>1.0891054406987828E-2</v>
      </c>
      <c r="G46" s="19">
        <v>448275000</v>
      </c>
      <c r="H46" s="20">
        <f t="shared" si="3"/>
        <v>9.6852847969580592E-3</v>
      </c>
      <c r="I46" s="19">
        <f>G46-E46</f>
        <v>3919000</v>
      </c>
      <c r="J46" s="19">
        <v>448275000</v>
      </c>
      <c r="K46" s="20">
        <f t="shared" si="4"/>
        <v>9.6860916211434726E-3</v>
      </c>
      <c r="L46" s="34">
        <f t="shared" si="6"/>
        <v>0</v>
      </c>
      <c r="M46" s="298">
        <f t="shared" si="5"/>
        <v>1</v>
      </c>
    </row>
    <row r="47" spans="1:13" ht="18">
      <c r="A47" s="17" t="s">
        <v>369</v>
      </c>
      <c r="B47" s="33" t="s">
        <v>370</v>
      </c>
      <c r="C47" s="21">
        <v>66638000</v>
      </c>
      <c r="D47" s="242">
        <f t="shared" si="1"/>
        <v>1.441820735181291E-3</v>
      </c>
      <c r="E47" s="19">
        <v>54678000</v>
      </c>
      <c r="F47" s="20">
        <f t="shared" si="2"/>
        <v>1.340144102623303E-3</v>
      </c>
      <c r="G47" s="19">
        <v>55239000</v>
      </c>
      <c r="H47" s="20">
        <f t="shared" si="3"/>
        <v>1.1934759843827253E-3</v>
      </c>
      <c r="I47" s="19">
        <f>G47-E47</f>
        <v>561000</v>
      </c>
      <c r="J47" s="19">
        <v>55239000</v>
      </c>
      <c r="K47" s="20">
        <f t="shared" si="4"/>
        <v>1.1935754058565486E-3</v>
      </c>
      <c r="L47" s="34">
        <f t="shared" si="6"/>
        <v>0</v>
      </c>
      <c r="M47" s="298">
        <f t="shared" si="5"/>
        <v>1</v>
      </c>
    </row>
    <row r="48" spans="1:13" ht="18">
      <c r="A48" s="17" t="s">
        <v>371</v>
      </c>
      <c r="B48" s="33" t="s">
        <v>372</v>
      </c>
      <c r="C48" s="21">
        <v>260378000</v>
      </c>
      <c r="D48" s="242">
        <f t="shared" si="1"/>
        <v>5.6336984811223957E-3</v>
      </c>
      <c r="E48" s="19">
        <v>311978000</v>
      </c>
      <c r="F48" s="20">
        <f t="shared" si="2"/>
        <v>7.6465027405576797E-3</v>
      </c>
      <c r="G48" s="19">
        <v>311978000</v>
      </c>
      <c r="H48" s="20">
        <f t="shared" si="3"/>
        <v>6.7404958571978838E-3</v>
      </c>
      <c r="I48" s="19">
        <f>G48-E48</f>
        <v>0</v>
      </c>
      <c r="J48" s="19">
        <v>311978000</v>
      </c>
      <c r="K48" s="20">
        <f t="shared" si="4"/>
        <v>6.7410573683143122E-3</v>
      </c>
      <c r="L48" s="34">
        <f t="shared" si="6"/>
        <v>0</v>
      </c>
      <c r="M48" s="298">
        <f t="shared" si="5"/>
        <v>1</v>
      </c>
    </row>
    <row r="49" spans="1:13" ht="18">
      <c r="A49" s="17" t="s">
        <v>373</v>
      </c>
      <c r="B49" s="33" t="s">
        <v>374</v>
      </c>
      <c r="C49" s="21">
        <v>305954000</v>
      </c>
      <c r="D49" s="242">
        <f t="shared" si="1"/>
        <v>6.6198088359743197E-3</v>
      </c>
      <c r="E49" s="19">
        <v>168324000</v>
      </c>
      <c r="F49" s="20">
        <f t="shared" si="2"/>
        <v>4.1255791347519083E-3</v>
      </c>
      <c r="G49" s="19">
        <v>176867000</v>
      </c>
      <c r="H49" s="20">
        <f t="shared" si="3"/>
        <v>3.8213312502003928E-3</v>
      </c>
      <c r="I49" s="19">
        <f>G49-E49</f>
        <v>8543000</v>
      </c>
      <c r="J49" s="19">
        <v>176867000</v>
      </c>
      <c r="K49" s="20">
        <f t="shared" si="4"/>
        <v>3.821649582860482E-3</v>
      </c>
      <c r="L49" s="34">
        <f t="shared" si="6"/>
        <v>0</v>
      </c>
      <c r="M49" s="298">
        <f t="shared" si="5"/>
        <v>1</v>
      </c>
    </row>
    <row r="50" spans="1:13" ht="18">
      <c r="A50" s="17" t="s">
        <v>375</v>
      </c>
      <c r="B50" s="33" t="s">
        <v>376</v>
      </c>
      <c r="C50" s="21">
        <v>1112158000</v>
      </c>
      <c r="D50" s="242">
        <f t="shared" si="1"/>
        <v>2.4063334211677334E-2</v>
      </c>
      <c r="E50" s="19">
        <v>500461000</v>
      </c>
      <c r="F50" s="20">
        <f t="shared" si="2"/>
        <v>1.2266173922655563E-2</v>
      </c>
      <c r="G50" s="19">
        <v>508691000</v>
      </c>
      <c r="H50" s="20">
        <f t="shared" si="3"/>
        <v>1.0990613370474356E-2</v>
      </c>
      <c r="I50" s="19">
        <f>G50-E50</f>
        <v>8230000</v>
      </c>
      <c r="J50" s="19">
        <v>508691000</v>
      </c>
      <c r="K50" s="20">
        <f t="shared" si="4"/>
        <v>1.0991528933915775E-2</v>
      </c>
      <c r="L50" s="34">
        <f t="shared" si="6"/>
        <v>0</v>
      </c>
      <c r="M50" s="298">
        <f t="shared" si="5"/>
        <v>1</v>
      </c>
    </row>
    <row r="51" spans="1:13" ht="18">
      <c r="A51" s="17" t="s">
        <v>377</v>
      </c>
      <c r="B51" s="33" t="s">
        <v>378</v>
      </c>
      <c r="C51" s="21">
        <v>133500000</v>
      </c>
      <c r="D51" s="242">
        <f t="shared" si="1"/>
        <v>2.8884880720715261E-3</v>
      </c>
      <c r="E51" s="19">
        <v>134893000</v>
      </c>
      <c r="F51" s="20">
        <f t="shared" si="2"/>
        <v>3.3061936873178465E-3</v>
      </c>
      <c r="G51" s="19">
        <v>136476000</v>
      </c>
      <c r="H51" s="20">
        <f t="shared" si="3"/>
        <v>2.9486563559191301E-3</v>
      </c>
      <c r="I51" s="19">
        <f>G51-E51</f>
        <v>1583000</v>
      </c>
      <c r="J51" s="19">
        <v>136476000</v>
      </c>
      <c r="K51" s="20">
        <f t="shared" si="4"/>
        <v>2.9489019911598385E-3</v>
      </c>
      <c r="L51" s="34">
        <f t="shared" si="6"/>
        <v>0</v>
      </c>
      <c r="M51" s="298">
        <f t="shared" si="5"/>
        <v>1</v>
      </c>
    </row>
    <row r="52" spans="1:13" ht="18">
      <c r="A52" s="17" t="s">
        <v>379</v>
      </c>
      <c r="B52" s="33" t="s">
        <v>380</v>
      </c>
      <c r="C52" s="21">
        <v>34891253000</v>
      </c>
      <c r="D52" s="242">
        <f t="shared" si="1"/>
        <v>0.75492860007587903</v>
      </c>
      <c r="E52" s="19">
        <v>27459252000</v>
      </c>
      <c r="F52" s="20">
        <f t="shared" si="2"/>
        <v>0.67301939775132846</v>
      </c>
      <c r="G52" s="19">
        <v>32916084000</v>
      </c>
      <c r="H52" s="20">
        <f t="shared" si="3"/>
        <v>0.7111742745872387</v>
      </c>
      <c r="I52" s="19">
        <f>G52-E52</f>
        <v>5456832000</v>
      </c>
      <c r="J52" s="19">
        <v>32916084000</v>
      </c>
      <c r="K52" s="20">
        <f t="shared" si="4"/>
        <v>0.7112335183386419</v>
      </c>
      <c r="L52" s="34">
        <f t="shared" si="6"/>
        <v>0</v>
      </c>
      <c r="M52" s="298">
        <f t="shared" si="5"/>
        <v>1</v>
      </c>
    </row>
    <row r="53" spans="1:13">
      <c r="A53" s="17"/>
      <c r="B53" s="31" t="s">
        <v>83</v>
      </c>
      <c r="C53" s="54">
        <v>0</v>
      </c>
      <c r="D53" s="32">
        <v>0</v>
      </c>
      <c r="E53" s="28">
        <v>0</v>
      </c>
      <c r="F53" s="28"/>
      <c r="G53" s="28">
        <v>0</v>
      </c>
      <c r="H53" s="28"/>
      <c r="I53" s="28">
        <v>0</v>
      </c>
      <c r="J53" s="28">
        <v>0</v>
      </c>
      <c r="K53" s="28"/>
      <c r="L53" s="28">
        <v>0</v>
      </c>
      <c r="M53" s="247">
        <v>0</v>
      </c>
    </row>
    <row r="54" spans="1:13">
      <c r="A54" s="17"/>
      <c r="B54" s="33" t="s">
        <v>77</v>
      </c>
      <c r="C54" s="21"/>
      <c r="D54" s="242">
        <v>0</v>
      </c>
      <c r="E54" s="19">
        <v>0</v>
      </c>
      <c r="F54" s="19"/>
      <c r="G54" s="19">
        <v>0</v>
      </c>
      <c r="H54" s="19"/>
      <c r="I54" s="19">
        <v>0</v>
      </c>
      <c r="J54" s="19">
        <v>0</v>
      </c>
      <c r="K54" s="19"/>
      <c r="L54" s="34">
        <v>0</v>
      </c>
      <c r="M54" s="246">
        <v>0</v>
      </c>
    </row>
    <row r="55" spans="1:13">
      <c r="A55" s="17"/>
      <c r="B55" s="36" t="s">
        <v>67</v>
      </c>
      <c r="C55" s="24">
        <v>0</v>
      </c>
      <c r="D55" s="249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6">
        <v>0</v>
      </c>
    </row>
    <row r="56" spans="1:13">
      <c r="A56" s="17"/>
      <c r="B56" s="36" t="s">
        <v>68</v>
      </c>
      <c r="C56" s="24">
        <v>0</v>
      </c>
      <c r="D56" s="249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6">
        <v>0</v>
      </c>
    </row>
    <row r="57" spans="1:13" ht="15.75" thickBot="1">
      <c r="A57" s="58"/>
      <c r="B57" s="59" t="s">
        <v>73</v>
      </c>
      <c r="C57" s="60">
        <f>C34+C53</f>
        <v>46217950938</v>
      </c>
      <c r="D57" s="297">
        <v>1</v>
      </c>
      <c r="E57" s="60">
        <f>E34+E53</f>
        <v>40800090000</v>
      </c>
      <c r="F57" s="60">
        <v>0</v>
      </c>
      <c r="G57" s="60">
        <f>G34+G53</f>
        <v>46284132000</v>
      </c>
      <c r="H57" s="60">
        <v>0</v>
      </c>
      <c r="I57" s="60">
        <f>G57-E57</f>
        <v>5484042000</v>
      </c>
      <c r="J57" s="60">
        <f>J34+J53</f>
        <v>46280276662</v>
      </c>
      <c r="K57" s="60">
        <v>0</v>
      </c>
      <c r="L57" s="60">
        <v>3855338</v>
      </c>
      <c r="M57" s="299">
        <f>J57/G57</f>
        <v>0.99991670281296408</v>
      </c>
    </row>
    <row r="58" spans="1:13" ht="15.75" thickTop="1"/>
  </sheetData>
  <mergeCells count="16">
    <mergeCell ref="A1:M1"/>
    <mergeCell ref="A3:A4"/>
    <mergeCell ref="B3:D4"/>
    <mergeCell ref="E3:F4"/>
    <mergeCell ref="G3:M4"/>
    <mergeCell ref="E5:F5"/>
    <mergeCell ref="G5:M5"/>
    <mergeCell ref="A10:B10"/>
    <mergeCell ref="A32:B32"/>
    <mergeCell ref="A6:B9"/>
    <mergeCell ref="C6:M6"/>
    <mergeCell ref="E7:F7"/>
    <mergeCell ref="G7:H7"/>
    <mergeCell ref="J7:K7"/>
    <mergeCell ref="L7:L8"/>
    <mergeCell ref="M7:M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74"/>
  <sheetViews>
    <sheetView zoomScaleNormal="100" workbookViewId="0">
      <pane xSplit="2" ySplit="9" topLeftCell="C24" activePane="bottomRight" state="frozen"/>
      <selection pane="topRight" activeCell="C1" sqref="C1"/>
      <selection pane="bottomLeft" activeCell="A10" sqref="A10"/>
      <selection pane="bottomRight" sqref="A1:M1"/>
    </sheetView>
  </sheetViews>
  <sheetFormatPr defaultRowHeight="15"/>
  <cols>
    <col min="1" max="1" width="16.28515625" customWidth="1"/>
    <col min="2" max="2" width="45.7109375" customWidth="1"/>
    <col min="3" max="3" width="15" customWidth="1"/>
    <col min="4" max="4" width="11.85546875" customWidth="1"/>
    <col min="5" max="5" width="13.42578125" customWidth="1"/>
    <col min="6" max="6" width="11.7109375" customWidth="1"/>
    <col min="7" max="7" width="14.28515625" customWidth="1"/>
    <col min="8" max="8" width="13.140625" customWidth="1"/>
    <col min="9" max="9" width="14.42578125" customWidth="1"/>
    <col min="10" max="10" width="17.85546875" customWidth="1"/>
    <col min="11" max="11" width="11" customWidth="1"/>
    <col min="12" max="12" width="12" customWidth="1"/>
    <col min="15" max="15" width="12.7109375" bestFit="1" customWidth="1"/>
  </cols>
  <sheetData>
    <row r="1" spans="1:13">
      <c r="A1" s="301" t="s">
        <v>57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</row>
    <row r="2" spans="1:13" ht="15.75" thickBot="1">
      <c r="A2" s="124" t="s">
        <v>0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 t="s">
        <v>1</v>
      </c>
    </row>
    <row r="3" spans="1:13" ht="15.75" thickTop="1">
      <c r="A3" s="98" t="s">
        <v>58</v>
      </c>
      <c r="B3" s="100" t="s">
        <v>2</v>
      </c>
      <c r="C3" s="100"/>
      <c r="D3" s="100"/>
      <c r="E3" s="100" t="s">
        <v>3</v>
      </c>
      <c r="F3" s="100"/>
      <c r="G3" s="102">
        <v>2025</v>
      </c>
      <c r="H3" s="102"/>
      <c r="I3" s="102"/>
      <c r="J3" s="102"/>
      <c r="K3" s="102"/>
      <c r="L3" s="102"/>
      <c r="M3" s="103"/>
    </row>
    <row r="4" spans="1:13">
      <c r="A4" s="99"/>
      <c r="B4" s="89"/>
      <c r="C4" s="89"/>
      <c r="D4" s="89"/>
      <c r="E4" s="89"/>
      <c r="F4" s="89"/>
      <c r="G4" s="104"/>
      <c r="H4" s="104"/>
      <c r="I4" s="104"/>
      <c r="J4" s="104"/>
      <c r="K4" s="104"/>
      <c r="L4" s="104"/>
      <c r="M4" s="105"/>
    </row>
    <row r="5" spans="1:13">
      <c r="A5" s="9" t="s">
        <v>59</v>
      </c>
      <c r="B5" s="89" t="s">
        <v>296</v>
      </c>
      <c r="C5" s="89"/>
      <c r="D5" s="89"/>
      <c r="E5" s="89" t="s">
        <v>60</v>
      </c>
      <c r="F5" s="89"/>
      <c r="G5" s="89">
        <v>10550</v>
      </c>
      <c r="H5" s="89"/>
      <c r="I5" s="89"/>
      <c r="J5" s="89"/>
      <c r="K5" s="89"/>
      <c r="L5" s="89"/>
      <c r="M5" s="90"/>
    </row>
    <row r="6" spans="1:13">
      <c r="A6" s="91" t="s">
        <v>4</v>
      </c>
      <c r="B6" s="92"/>
      <c r="C6" s="89" t="s">
        <v>61</v>
      </c>
      <c r="D6" s="89"/>
      <c r="E6" s="89"/>
      <c r="F6" s="89"/>
      <c r="G6" s="89"/>
      <c r="H6" s="89"/>
      <c r="I6" s="89"/>
      <c r="J6" s="89"/>
      <c r="K6" s="89"/>
      <c r="L6" s="89"/>
      <c r="M6" s="90"/>
    </row>
    <row r="7" spans="1:13">
      <c r="A7" s="91"/>
      <c r="B7" s="92"/>
      <c r="C7" s="10" t="s">
        <v>62</v>
      </c>
      <c r="D7" s="11">
        <v>2024</v>
      </c>
      <c r="E7" s="95" t="s">
        <v>5</v>
      </c>
      <c r="F7" s="95"/>
      <c r="G7" s="95" t="s">
        <v>5</v>
      </c>
      <c r="H7" s="95"/>
      <c r="I7" s="12" t="s">
        <v>5</v>
      </c>
      <c r="J7" s="95" t="s">
        <v>5</v>
      </c>
      <c r="K7" s="95"/>
      <c r="L7" s="96" t="s">
        <v>63</v>
      </c>
      <c r="M7" s="97" t="s">
        <v>6</v>
      </c>
    </row>
    <row r="8" spans="1:13" ht="27">
      <c r="A8" s="91"/>
      <c r="B8" s="92"/>
      <c r="C8" s="13" t="s">
        <v>64</v>
      </c>
      <c r="D8" s="13" t="s">
        <v>7</v>
      </c>
      <c r="E8" s="13" t="s">
        <v>8</v>
      </c>
      <c r="F8" s="13" t="s">
        <v>7</v>
      </c>
      <c r="G8" s="13" t="s">
        <v>9</v>
      </c>
      <c r="H8" s="13" t="s">
        <v>7</v>
      </c>
      <c r="I8" s="13" t="s">
        <v>65</v>
      </c>
      <c r="J8" s="13" t="s">
        <v>10</v>
      </c>
      <c r="K8" s="13" t="s">
        <v>7</v>
      </c>
      <c r="L8" s="96"/>
      <c r="M8" s="97"/>
    </row>
    <row r="9" spans="1:13" ht="15.75" thickBot="1">
      <c r="A9" s="93"/>
      <c r="B9" s="94"/>
      <c r="C9" s="14" t="s">
        <v>11</v>
      </c>
      <c r="D9" s="14" t="s">
        <v>12</v>
      </c>
      <c r="E9" s="14" t="s">
        <v>13</v>
      </c>
      <c r="F9" s="14" t="s">
        <v>14</v>
      </c>
      <c r="G9" s="14" t="s">
        <v>15</v>
      </c>
      <c r="H9" s="14" t="s">
        <v>16</v>
      </c>
      <c r="I9" s="14" t="s">
        <v>17</v>
      </c>
      <c r="J9" s="14" t="s">
        <v>18</v>
      </c>
      <c r="K9" s="14" t="s">
        <v>19</v>
      </c>
      <c r="L9" s="14" t="s">
        <v>20</v>
      </c>
      <c r="M9" s="15" t="s">
        <v>21</v>
      </c>
    </row>
    <row r="10" spans="1:13" ht="15.75" thickTop="1">
      <c r="A10" s="86" t="s">
        <v>32</v>
      </c>
      <c r="B10" s="87"/>
      <c r="C10" s="2"/>
      <c r="D10" s="2"/>
      <c r="E10" s="2"/>
      <c r="F10" s="2"/>
      <c r="G10" s="2"/>
      <c r="H10" s="2"/>
      <c r="I10" s="2"/>
      <c r="J10" s="2"/>
      <c r="K10" s="2"/>
      <c r="L10" s="2"/>
      <c r="M10" s="3"/>
    </row>
    <row r="11" spans="1:13">
      <c r="A11" s="4" t="s">
        <v>22</v>
      </c>
      <c r="B11" s="16" t="s">
        <v>23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7"/>
    </row>
    <row r="12" spans="1:13">
      <c r="A12" s="17" t="s">
        <v>34</v>
      </c>
      <c r="B12" s="18" t="s">
        <v>35</v>
      </c>
      <c r="C12" s="19">
        <v>644498762</v>
      </c>
      <c r="D12" s="20">
        <v>0.26224091730571775</v>
      </c>
      <c r="E12" s="19">
        <v>705829000</v>
      </c>
      <c r="F12" s="20">
        <v>0.23321263472861978</v>
      </c>
      <c r="G12" s="19">
        <v>725735000</v>
      </c>
      <c r="H12" s="20">
        <v>0.27818803561647093</v>
      </c>
      <c r="I12" s="19">
        <v>19906000</v>
      </c>
      <c r="J12" s="21">
        <v>724926579</v>
      </c>
      <c r="K12" s="20">
        <v>0.2919188927895579</v>
      </c>
      <c r="L12" s="19">
        <v>808421</v>
      </c>
      <c r="M12" s="115">
        <f>J12/G12</f>
        <v>0.99888606585048256</v>
      </c>
    </row>
    <row r="13" spans="1:13">
      <c r="A13" s="17" t="s">
        <v>36</v>
      </c>
      <c r="B13" s="18" t="s">
        <v>37</v>
      </c>
      <c r="C13" s="19">
        <v>108710481</v>
      </c>
      <c r="D13" s="20">
        <v>4.4233345258444107E-2</v>
      </c>
      <c r="E13" s="19">
        <v>117718000</v>
      </c>
      <c r="F13" s="20">
        <v>3.8895150149659004E-2</v>
      </c>
      <c r="G13" s="19">
        <v>122641000</v>
      </c>
      <c r="H13" s="20">
        <v>4.7010629053359156E-2</v>
      </c>
      <c r="I13" s="19">
        <v>4923000</v>
      </c>
      <c r="J13" s="21">
        <v>120668542</v>
      </c>
      <c r="K13" s="20">
        <v>4.859171700361984E-2</v>
      </c>
      <c r="L13" s="19">
        <v>1972458</v>
      </c>
      <c r="M13" s="115">
        <f t="shared" ref="M13:M62" si="0">J13/G13</f>
        <v>0.98391681411599707</v>
      </c>
    </row>
    <row r="14" spans="1:13">
      <c r="A14" s="17" t="s">
        <v>38</v>
      </c>
      <c r="B14" s="18" t="s">
        <v>39</v>
      </c>
      <c r="C14" s="19">
        <v>219064669.53</v>
      </c>
      <c r="D14" s="20">
        <v>8.9135500754958963E-2</v>
      </c>
      <c r="E14" s="19">
        <v>202000000</v>
      </c>
      <c r="F14" s="20">
        <v>6.6742726942618111E-2</v>
      </c>
      <c r="G14" s="19">
        <v>198185000</v>
      </c>
      <c r="H14" s="20">
        <v>7.5968081791081166E-2</v>
      </c>
      <c r="I14" s="19">
        <v>-3815000</v>
      </c>
      <c r="J14" s="21">
        <v>189968109.61000001</v>
      </c>
      <c r="K14" s="20">
        <v>7.6509270272055008E-2</v>
      </c>
      <c r="L14" s="19">
        <v>8188377.8899999857</v>
      </c>
      <c r="M14" s="115">
        <f t="shared" si="0"/>
        <v>0.95853929212604394</v>
      </c>
    </row>
    <row r="15" spans="1:13">
      <c r="A15" s="17" t="s">
        <v>40</v>
      </c>
      <c r="B15" s="18" t="s">
        <v>41</v>
      </c>
      <c r="C15" s="19">
        <v>540292391</v>
      </c>
      <c r="D15" s="20">
        <v>0.21984025506807647</v>
      </c>
      <c r="E15" s="19">
        <v>750000000</v>
      </c>
      <c r="F15" s="20">
        <v>0.24780715448991872</v>
      </c>
      <c r="G15" s="19">
        <v>783542000</v>
      </c>
      <c r="H15" s="20">
        <v>0.30034655873424992</v>
      </c>
      <c r="I15" s="19">
        <v>33542000</v>
      </c>
      <c r="J15" s="21">
        <v>717744739</v>
      </c>
      <c r="K15" s="20">
        <v>0.28906837166528976</v>
      </c>
      <c r="L15" s="19">
        <v>65694163</v>
      </c>
      <c r="M15" s="115">
        <f t="shared" si="0"/>
        <v>0.91602586587572843</v>
      </c>
    </row>
    <row r="16" spans="1:13">
      <c r="A16" s="17" t="s">
        <v>42</v>
      </c>
      <c r="B16" s="18" t="s">
        <v>43</v>
      </c>
      <c r="C16" s="19">
        <v>0</v>
      </c>
      <c r="D16" s="20">
        <v>0</v>
      </c>
      <c r="E16" s="19">
        <v>200000000</v>
      </c>
      <c r="F16" s="20">
        <v>6.6081907863978329E-2</v>
      </c>
      <c r="G16" s="19">
        <v>0</v>
      </c>
      <c r="H16" s="20">
        <v>0</v>
      </c>
      <c r="I16" s="19">
        <v>-200000000</v>
      </c>
      <c r="J16" s="21">
        <v>0</v>
      </c>
      <c r="K16" s="20">
        <v>0</v>
      </c>
      <c r="L16" s="19">
        <v>0</v>
      </c>
      <c r="M16" s="115">
        <v>0</v>
      </c>
    </row>
    <row r="17" spans="1:15">
      <c r="A17" s="17" t="s">
        <v>44</v>
      </c>
      <c r="B17" s="18" t="s">
        <v>45</v>
      </c>
      <c r="C17" s="19">
        <v>0</v>
      </c>
      <c r="D17" s="20">
        <v>0</v>
      </c>
      <c r="E17" s="19">
        <v>0</v>
      </c>
      <c r="F17" s="20">
        <v>0</v>
      </c>
      <c r="G17" s="19">
        <v>0</v>
      </c>
      <c r="H17" s="20">
        <v>0</v>
      </c>
      <c r="I17" s="19">
        <v>0</v>
      </c>
      <c r="J17" s="21">
        <v>0</v>
      </c>
      <c r="K17" s="20">
        <v>0</v>
      </c>
      <c r="L17" s="19">
        <v>0</v>
      </c>
      <c r="M17" s="115">
        <v>0</v>
      </c>
    </row>
    <row r="18" spans="1:15">
      <c r="A18" s="17" t="s">
        <v>46</v>
      </c>
      <c r="B18" s="18" t="s">
        <v>47</v>
      </c>
      <c r="C18" s="19">
        <v>831652420</v>
      </c>
      <c r="D18" s="20">
        <v>0.33839210617493792</v>
      </c>
      <c r="E18" s="19">
        <v>800000000</v>
      </c>
      <c r="F18" s="20">
        <v>0.26432763145591331</v>
      </c>
      <c r="G18" s="19">
        <v>707490000</v>
      </c>
      <c r="H18" s="20">
        <v>0.27119437992972228</v>
      </c>
      <c r="I18" s="19">
        <v>-92510000</v>
      </c>
      <c r="J18" s="21">
        <v>692453959</v>
      </c>
      <c r="K18" s="20">
        <v>0.27884257368224585</v>
      </c>
      <c r="L18" s="19">
        <v>15036041</v>
      </c>
      <c r="M18" s="115">
        <f t="shared" si="0"/>
        <v>0.97874734483879633</v>
      </c>
    </row>
    <row r="19" spans="1:15">
      <c r="A19" s="22"/>
      <c r="B19" s="23" t="s">
        <v>66</v>
      </c>
      <c r="C19" s="24">
        <v>2344218723.5299997</v>
      </c>
      <c r="D19" s="20">
        <v>0.95384212456213502</v>
      </c>
      <c r="E19" s="24">
        <v>2775547000</v>
      </c>
      <c r="F19" s="20">
        <v>0.91706720563070721</v>
      </c>
      <c r="G19" s="24">
        <v>2537593000</v>
      </c>
      <c r="H19" s="20">
        <v>0.97270768512488337</v>
      </c>
      <c r="I19" s="24">
        <v>-237954000</v>
      </c>
      <c r="J19" s="25">
        <f>SUM(J12:J18)</f>
        <v>2445761928.6100001</v>
      </c>
      <c r="K19" s="20">
        <v>0.98493082541276833</v>
      </c>
      <c r="L19" s="24">
        <v>91699460.889999986</v>
      </c>
      <c r="M19" s="116">
        <f t="shared" si="0"/>
        <v>0.96381174152435012</v>
      </c>
    </row>
    <row r="20" spans="1:15">
      <c r="A20" s="17" t="s">
        <v>51</v>
      </c>
      <c r="B20" s="18" t="s">
        <v>48</v>
      </c>
      <c r="C20" s="21">
        <v>0</v>
      </c>
      <c r="D20" s="20">
        <v>0</v>
      </c>
      <c r="E20" s="19">
        <v>0</v>
      </c>
      <c r="F20" s="20">
        <v>0</v>
      </c>
      <c r="G20" s="19">
        <v>0</v>
      </c>
      <c r="H20" s="20">
        <v>0</v>
      </c>
      <c r="I20" s="19">
        <v>0</v>
      </c>
      <c r="J20" s="19">
        <v>0</v>
      </c>
      <c r="K20" s="20">
        <v>0</v>
      </c>
      <c r="L20" s="19">
        <v>0</v>
      </c>
      <c r="M20" s="115">
        <v>0</v>
      </c>
    </row>
    <row r="21" spans="1:15">
      <c r="A21" s="17" t="s">
        <v>52</v>
      </c>
      <c r="B21" s="18" t="s">
        <v>49</v>
      </c>
      <c r="C21" s="21">
        <v>113440320</v>
      </c>
      <c r="D21" s="20">
        <v>4.6157875437864933E-2</v>
      </c>
      <c r="E21" s="19">
        <v>151000000</v>
      </c>
      <c r="F21" s="20">
        <v>4.9891840437303631E-2</v>
      </c>
      <c r="G21" s="19">
        <v>41200000</v>
      </c>
      <c r="H21" s="20">
        <v>1.5792744000769705E-2</v>
      </c>
      <c r="I21" s="19">
        <v>-109800000</v>
      </c>
      <c r="J21" s="19">
        <v>35624888</v>
      </c>
      <c r="K21" s="20">
        <v>1.4345698118915305E-2</v>
      </c>
      <c r="L21" s="19">
        <v>5575112</v>
      </c>
      <c r="M21" s="115">
        <f t="shared" si="0"/>
        <v>0.86468174757281557</v>
      </c>
    </row>
    <row r="22" spans="1:15">
      <c r="A22" s="17">
        <v>232</v>
      </c>
      <c r="B22" s="1" t="s">
        <v>50</v>
      </c>
      <c r="C22" s="21">
        <v>0</v>
      </c>
      <c r="D22" s="20">
        <v>0</v>
      </c>
      <c r="E22" s="19"/>
      <c r="F22" s="20">
        <v>0</v>
      </c>
      <c r="G22" s="19">
        <v>0</v>
      </c>
      <c r="H22" s="20">
        <v>0</v>
      </c>
      <c r="I22" s="19">
        <v>0</v>
      </c>
      <c r="J22" s="19">
        <v>0</v>
      </c>
      <c r="K22" s="20">
        <v>0</v>
      </c>
      <c r="L22" s="19"/>
      <c r="M22" s="115">
        <v>0</v>
      </c>
    </row>
    <row r="23" spans="1:15">
      <c r="A23" s="22"/>
      <c r="B23" s="23" t="s">
        <v>67</v>
      </c>
      <c r="C23" s="24">
        <v>113440320</v>
      </c>
      <c r="D23" s="20">
        <v>4.6157875437864933E-2</v>
      </c>
      <c r="E23" s="24">
        <v>151000000</v>
      </c>
      <c r="F23" s="20">
        <v>4.9891840437303631E-2</v>
      </c>
      <c r="G23" s="24">
        <v>41200000</v>
      </c>
      <c r="H23" s="20">
        <v>1.5792744000769705E-2</v>
      </c>
      <c r="I23" s="24">
        <v>-109800000</v>
      </c>
      <c r="J23" s="24">
        <v>35624888</v>
      </c>
      <c r="K23" s="20">
        <v>1.4345698118915305E-2</v>
      </c>
      <c r="L23" s="24">
        <v>5575112</v>
      </c>
      <c r="M23" s="116">
        <f t="shared" si="0"/>
        <v>0.86468174757281557</v>
      </c>
    </row>
    <row r="24" spans="1:15">
      <c r="A24" s="17" t="s">
        <v>51</v>
      </c>
      <c r="B24" s="18" t="s">
        <v>48</v>
      </c>
      <c r="C24" s="19">
        <v>0</v>
      </c>
      <c r="D24" s="20">
        <v>0</v>
      </c>
      <c r="E24" s="19">
        <v>0</v>
      </c>
      <c r="F24" s="20">
        <v>0</v>
      </c>
      <c r="G24" s="19">
        <v>0</v>
      </c>
      <c r="H24" s="20">
        <v>0</v>
      </c>
      <c r="I24" s="19">
        <v>0</v>
      </c>
      <c r="J24" s="19">
        <v>2375341.59</v>
      </c>
      <c r="K24" s="20">
        <v>7.2347646831635273E-4</v>
      </c>
      <c r="L24" s="19">
        <v>-1796620</v>
      </c>
      <c r="M24" s="115">
        <v>0</v>
      </c>
    </row>
    <row r="25" spans="1:15">
      <c r="A25" s="17" t="s">
        <v>52</v>
      </c>
      <c r="B25" s="18" t="s">
        <v>49</v>
      </c>
      <c r="C25" s="19">
        <v>0</v>
      </c>
      <c r="D25" s="20">
        <v>0</v>
      </c>
      <c r="E25" s="19">
        <v>100000000</v>
      </c>
      <c r="F25" s="20">
        <v>3.3040953931989164E-2</v>
      </c>
      <c r="G25" s="19">
        <v>30000000</v>
      </c>
      <c r="H25" s="20">
        <v>1.1499570874346872E-2</v>
      </c>
      <c r="I25" s="19">
        <v>-70000000</v>
      </c>
      <c r="J25" s="19">
        <v>0</v>
      </c>
      <c r="K25" s="20">
        <v>0</v>
      </c>
      <c r="L25" s="19">
        <v>30000000</v>
      </c>
      <c r="M25" s="115">
        <f t="shared" si="0"/>
        <v>0</v>
      </c>
    </row>
    <row r="26" spans="1:15">
      <c r="A26" s="22"/>
      <c r="B26" s="23" t="s">
        <v>68</v>
      </c>
      <c r="C26" s="24">
        <v>0</v>
      </c>
      <c r="D26" s="20">
        <v>0</v>
      </c>
      <c r="E26" s="24">
        <v>100000000</v>
      </c>
      <c r="F26" s="20">
        <v>3.3040953931989164E-2</v>
      </c>
      <c r="G26" s="24">
        <v>30000000</v>
      </c>
      <c r="H26" s="20">
        <v>1.1499570874346872E-2</v>
      </c>
      <c r="I26" s="24">
        <v>-70000000</v>
      </c>
      <c r="J26" s="24">
        <f>J24+J25</f>
        <v>2375341.59</v>
      </c>
      <c r="K26" s="20">
        <v>7.2347646831635273E-4</v>
      </c>
      <c r="L26" s="24">
        <v>28203380</v>
      </c>
      <c r="M26" s="116">
        <f t="shared" si="0"/>
        <v>7.9178052999999998E-2</v>
      </c>
    </row>
    <row r="27" spans="1:15">
      <c r="A27" s="26"/>
      <c r="B27" s="27" t="s">
        <v>69</v>
      </c>
      <c r="C27" s="28">
        <v>113440320</v>
      </c>
      <c r="D27" s="32">
        <v>4.6157875437864933E-2</v>
      </c>
      <c r="E27" s="28">
        <v>251000000</v>
      </c>
      <c r="F27" s="32">
        <v>8.2932794369292795E-2</v>
      </c>
      <c r="G27" s="28">
        <v>71200000</v>
      </c>
      <c r="H27" s="32">
        <v>2.7292314875116578E-2</v>
      </c>
      <c r="I27" s="28">
        <v>-179800000</v>
      </c>
      <c r="J27" s="28">
        <f>J23+J26</f>
        <v>38000229.590000004</v>
      </c>
      <c r="K27" s="32">
        <v>1.5069174587231657E-2</v>
      </c>
      <c r="L27" s="28">
        <v>33778492</v>
      </c>
      <c r="M27" s="117">
        <f t="shared" si="0"/>
        <v>0.53371108974719106</v>
      </c>
    </row>
    <row r="28" spans="1:15">
      <c r="A28" s="26"/>
      <c r="B28" s="27" t="s">
        <v>70</v>
      </c>
      <c r="C28" s="28">
        <v>2457659043.5299997</v>
      </c>
      <c r="D28" s="32">
        <v>1</v>
      </c>
      <c r="E28" s="28">
        <v>3026547000</v>
      </c>
      <c r="F28" s="32">
        <v>1</v>
      </c>
      <c r="G28" s="28">
        <v>2608793000</v>
      </c>
      <c r="H28" s="32">
        <v>1</v>
      </c>
      <c r="I28" s="28">
        <v>-417754000</v>
      </c>
      <c r="J28" s="28">
        <f>J19+J27</f>
        <v>2483762158.2000003</v>
      </c>
      <c r="K28" s="32">
        <v>1</v>
      </c>
      <c r="L28" s="28">
        <v>125477952.88999999</v>
      </c>
      <c r="M28" s="117">
        <f t="shared" si="0"/>
        <v>0.95207329910805505</v>
      </c>
    </row>
    <row r="29" spans="1:15">
      <c r="A29" s="22"/>
      <c r="B29" s="23" t="s">
        <v>71</v>
      </c>
      <c r="C29" s="29">
        <v>14018677</v>
      </c>
      <c r="D29" s="24"/>
      <c r="E29" s="24"/>
      <c r="F29" s="24"/>
      <c r="G29" s="24"/>
      <c r="H29" s="24"/>
      <c r="I29" s="19">
        <v>0</v>
      </c>
      <c r="J29" s="29">
        <v>7433284</v>
      </c>
      <c r="K29" s="24"/>
      <c r="L29" s="24"/>
      <c r="M29" s="116"/>
      <c r="O29" t="s">
        <v>381</v>
      </c>
    </row>
    <row r="30" spans="1:15">
      <c r="A30" s="22"/>
      <c r="B30" s="23" t="s">
        <v>72</v>
      </c>
      <c r="C30" s="29"/>
      <c r="D30" s="24"/>
      <c r="E30" s="24"/>
      <c r="F30" s="24"/>
      <c r="G30" s="24"/>
      <c r="H30" s="24"/>
      <c r="I30" s="24"/>
      <c r="J30" s="29">
        <v>48882961</v>
      </c>
      <c r="K30" s="24"/>
      <c r="L30" s="24"/>
      <c r="M30" s="116"/>
    </row>
    <row r="31" spans="1:15">
      <c r="A31" s="26"/>
      <c r="B31" s="27" t="s">
        <v>73</v>
      </c>
      <c r="C31" s="28">
        <v>2471677720.5299997</v>
      </c>
      <c r="D31" s="28"/>
      <c r="E31" s="28">
        <v>3026547000</v>
      </c>
      <c r="F31" s="28"/>
      <c r="G31" s="28">
        <v>2608793000</v>
      </c>
      <c r="H31" s="28"/>
      <c r="I31" s="28">
        <v>-417754000</v>
      </c>
      <c r="J31" s="28">
        <f>J28+J29+J30</f>
        <v>2540078403.2000003</v>
      </c>
      <c r="K31" s="28"/>
      <c r="L31" s="28">
        <v>125477952.88999999</v>
      </c>
      <c r="M31" s="117">
        <f t="shared" si="0"/>
        <v>0.97366038746654116</v>
      </c>
    </row>
    <row r="32" spans="1:15">
      <c r="A32" s="65" t="s">
        <v>74</v>
      </c>
      <c r="B32" s="66"/>
      <c r="C32" s="6"/>
      <c r="D32" s="6"/>
      <c r="E32" s="6"/>
      <c r="F32" s="6"/>
      <c r="G32" s="6"/>
      <c r="H32" s="6"/>
      <c r="I32" s="6"/>
      <c r="J32" s="6"/>
      <c r="K32" s="6"/>
      <c r="L32" s="6"/>
      <c r="M32" s="118"/>
    </row>
    <row r="33" spans="1:15">
      <c r="A33" s="4" t="s">
        <v>33</v>
      </c>
      <c r="B33" s="5" t="s">
        <v>23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118"/>
    </row>
    <row r="34" spans="1:15">
      <c r="A34" s="17"/>
      <c r="B34" s="31" t="s">
        <v>75</v>
      </c>
      <c r="C34" s="28">
        <v>2344218723.5299997</v>
      </c>
      <c r="D34" s="20">
        <f>C34/C$70</f>
        <v>0.94843219407558155</v>
      </c>
      <c r="E34" s="28">
        <v>2775547000</v>
      </c>
      <c r="F34" s="32">
        <f>E34/E$70</f>
        <v>0.91706720563070721</v>
      </c>
      <c r="G34" s="28">
        <v>2537593000</v>
      </c>
      <c r="H34" s="32">
        <f>G34/G$70</f>
        <v>0.97270768512488337</v>
      </c>
      <c r="I34" s="28">
        <f>G34-E34</f>
        <v>-237954000</v>
      </c>
      <c r="J34" s="28">
        <v>2445761928.6100001</v>
      </c>
      <c r="K34" s="32">
        <f>J34/J$70</f>
        <v>0.96286867572274903</v>
      </c>
      <c r="L34" s="28">
        <f>G34-J34</f>
        <v>91831071.389999866</v>
      </c>
      <c r="M34" s="117">
        <f t="shared" si="0"/>
        <v>0.96381174152435012</v>
      </c>
      <c r="N34" s="8"/>
      <c r="O34" s="8"/>
    </row>
    <row r="35" spans="1:15">
      <c r="A35" s="17" t="s">
        <v>76</v>
      </c>
      <c r="B35" s="33" t="s">
        <v>77</v>
      </c>
      <c r="C35" s="21"/>
      <c r="D35" s="20"/>
      <c r="E35" s="19"/>
      <c r="F35" s="20"/>
      <c r="G35" s="19"/>
      <c r="H35" s="20"/>
      <c r="I35" s="19"/>
      <c r="J35" s="19"/>
      <c r="K35" s="20"/>
      <c r="L35" s="34"/>
      <c r="M35" s="116"/>
    </row>
    <row r="36" spans="1:15">
      <c r="A36" s="17" t="s">
        <v>297</v>
      </c>
      <c r="B36" s="33" t="s">
        <v>298</v>
      </c>
      <c r="C36" s="21">
        <v>453884500.52999997</v>
      </c>
      <c r="D36" s="20">
        <f>C36/C$70</f>
        <v>0.18363417558850428</v>
      </c>
      <c r="E36" s="19">
        <v>518308000</v>
      </c>
      <c r="F36" s="20">
        <f>E36/E$70</f>
        <v>0.17125390750581437</v>
      </c>
      <c r="G36" s="19">
        <v>484414462</v>
      </c>
      <c r="H36" s="20">
        <f>G36/G$70</f>
        <v>0.18568528127758699</v>
      </c>
      <c r="I36" s="19">
        <f t="shared" ref="I36:I62" si="1">G36-E36</f>
        <v>-33893538</v>
      </c>
      <c r="J36" s="19">
        <v>480133004.36000001</v>
      </c>
      <c r="K36" s="20">
        <f>J36/J$70</f>
        <v>0.18902290720570664</v>
      </c>
      <c r="L36" s="34">
        <f t="shared" ref="L36:L69" si="2">G36-J36</f>
        <v>4281457.6399999857</v>
      </c>
      <c r="M36" s="115">
        <f t="shared" si="0"/>
        <v>0.99116158171181934</v>
      </c>
    </row>
    <row r="37" spans="1:15">
      <c r="A37" s="17" t="s">
        <v>299</v>
      </c>
      <c r="B37" s="33" t="s">
        <v>300</v>
      </c>
      <c r="C37" s="21">
        <v>98638312</v>
      </c>
      <c r="D37" s="20">
        <f>C37/C$70</f>
        <v>3.9907432583423164E-2</v>
      </c>
      <c r="E37" s="19">
        <v>100000000</v>
      </c>
      <c r="F37" s="20">
        <f>E37/E$70</f>
        <v>3.3040953931989164E-2</v>
      </c>
      <c r="G37" s="19">
        <v>62683006</v>
      </c>
      <c r="H37" s="20">
        <f>G37/G$70</f>
        <v>2.4027589003803675E-2</v>
      </c>
      <c r="I37" s="19">
        <f t="shared" si="1"/>
        <v>-37316994</v>
      </c>
      <c r="J37" s="19">
        <v>51902486.32</v>
      </c>
      <c r="K37" s="20">
        <f>J37/J$70</f>
        <v>2.0433419003320144E-2</v>
      </c>
      <c r="L37" s="34">
        <f t="shared" si="2"/>
        <v>10780519.68</v>
      </c>
      <c r="M37" s="115">
        <f t="shared" si="0"/>
        <v>0.82801527291144905</v>
      </c>
    </row>
    <row r="38" spans="1:15" ht="18">
      <c r="A38" s="17" t="s">
        <v>301</v>
      </c>
      <c r="B38" s="33" t="s">
        <v>302</v>
      </c>
      <c r="C38" s="21">
        <v>411348101</v>
      </c>
      <c r="D38" s="20">
        <f>C38/C$70</f>
        <v>0.16642465058583567</v>
      </c>
      <c r="E38" s="19">
        <v>450000000</v>
      </c>
      <c r="F38" s="20">
        <f>E38/E$70</f>
        <v>0.14868429269395123</v>
      </c>
      <c r="G38" s="19">
        <v>609302774</v>
      </c>
      <c r="H38" s="20">
        <f>G38/G$70</f>
        <v>0.23355734778497184</v>
      </c>
      <c r="I38" s="19">
        <f t="shared" si="1"/>
        <v>159302774</v>
      </c>
      <c r="J38" s="19">
        <v>567756796</v>
      </c>
      <c r="K38" s="20">
        <f>J38/J$70</f>
        <v>0.22351939814837291</v>
      </c>
      <c r="L38" s="34">
        <f t="shared" si="2"/>
        <v>41545978</v>
      </c>
      <c r="M38" s="115">
        <f t="shared" si="0"/>
        <v>0.9318139030826077</v>
      </c>
    </row>
    <row r="39" spans="1:15">
      <c r="A39" s="17" t="s">
        <v>303</v>
      </c>
      <c r="B39" s="33" t="s">
        <v>304</v>
      </c>
      <c r="C39" s="21">
        <v>831536740</v>
      </c>
      <c r="D39" s="20">
        <f>C39/C$70</f>
        <v>0.33642603689517186</v>
      </c>
      <c r="E39" s="19">
        <v>800000000</v>
      </c>
      <c r="F39" s="20">
        <f>E39/E$70</f>
        <v>0.26432763145591331</v>
      </c>
      <c r="G39" s="19">
        <v>707211226</v>
      </c>
      <c r="H39" s="20">
        <f>G39/G$70</f>
        <v>0.27108752055069146</v>
      </c>
      <c r="I39" s="19">
        <f t="shared" si="1"/>
        <v>-92788774</v>
      </c>
      <c r="J39" s="19">
        <v>692175185</v>
      </c>
      <c r="K39" s="20">
        <f>J39/J$70</f>
        <v>0.27250150390879457</v>
      </c>
      <c r="L39" s="34">
        <f t="shared" si="2"/>
        <v>15036041</v>
      </c>
      <c r="M39" s="115">
        <f t="shared" si="0"/>
        <v>0.9787389673025354</v>
      </c>
    </row>
    <row r="40" spans="1:15">
      <c r="A40" s="17" t="s">
        <v>305</v>
      </c>
      <c r="B40" s="33" t="s">
        <v>306</v>
      </c>
      <c r="C40" s="21">
        <v>30305978</v>
      </c>
      <c r="D40" s="20">
        <f>C40/C$70</f>
        <v>1.2261298367613038E-2</v>
      </c>
      <c r="E40" s="19">
        <v>200000000</v>
      </c>
      <c r="F40" s="20">
        <f>E40/E$70</f>
        <v>6.6081907863978329E-2</v>
      </c>
      <c r="G40" s="19">
        <v>111556220</v>
      </c>
      <c r="H40" s="20">
        <f>G40/G$70</f>
        <v>4.27616219454744E-2</v>
      </c>
      <c r="I40" s="19">
        <f t="shared" si="1"/>
        <v>-88443780</v>
      </c>
      <c r="J40" s="19">
        <v>98188554.680000007</v>
      </c>
      <c r="K40" s="20">
        <f>J40/J$70</f>
        <v>3.8655718085199645E-2</v>
      </c>
      <c r="L40" s="34">
        <f t="shared" si="2"/>
        <v>13367665.319999993</v>
      </c>
      <c r="M40" s="115">
        <f t="shared" si="0"/>
        <v>0.88017104451907757</v>
      </c>
    </row>
    <row r="41" spans="1:15">
      <c r="A41" s="17" t="s">
        <v>307</v>
      </c>
      <c r="B41" s="33" t="s">
        <v>308</v>
      </c>
      <c r="C41" s="21">
        <v>386029356</v>
      </c>
      <c r="D41" s="20">
        <f>C41/C$70</f>
        <v>0.15618110435418095</v>
      </c>
      <c r="E41" s="19">
        <v>338972000</v>
      </c>
      <c r="F41" s="20">
        <f>E41/E$70</f>
        <v>0.1119995823623423</v>
      </c>
      <c r="G41" s="19">
        <v>417419680</v>
      </c>
      <c r="H41" s="20">
        <f>G41/G$70</f>
        <v>0.16000490648357305</v>
      </c>
      <c r="I41" s="19">
        <f t="shared" si="1"/>
        <v>78447680</v>
      </c>
      <c r="J41" s="19">
        <v>412803170</v>
      </c>
      <c r="K41" s="20">
        <f>J41/J$70</f>
        <v>0.16251591660761108</v>
      </c>
      <c r="L41" s="34">
        <f t="shared" si="2"/>
        <v>4616510</v>
      </c>
      <c r="M41" s="115">
        <f t="shared" si="0"/>
        <v>0.98894036332929969</v>
      </c>
    </row>
    <row r="42" spans="1:15" ht="18">
      <c r="A42" s="17" t="s">
        <v>309</v>
      </c>
      <c r="B42" s="33" t="s">
        <v>310</v>
      </c>
      <c r="C42" s="21">
        <v>132475736</v>
      </c>
      <c r="D42" s="20">
        <f>C42/C$70</f>
        <v>5.3597495700852676E-2</v>
      </c>
      <c r="E42" s="19">
        <v>168267000</v>
      </c>
      <c r="F42" s="20">
        <f>E42/E$70</f>
        <v>5.5597021952740203E-2</v>
      </c>
      <c r="G42" s="19">
        <v>145005632</v>
      </c>
      <c r="H42" s="20">
        <f>G42/G$70</f>
        <v>5.5583418078782025E-2</v>
      </c>
      <c r="I42" s="19">
        <f t="shared" si="1"/>
        <v>-23261368</v>
      </c>
      <c r="J42" s="19">
        <v>142934342.75</v>
      </c>
      <c r="K42" s="20">
        <f>J42/J$70</f>
        <v>5.6271626321868363E-2</v>
      </c>
      <c r="L42" s="34">
        <f t="shared" si="2"/>
        <v>2071289.25</v>
      </c>
      <c r="M42" s="115">
        <f t="shared" si="0"/>
        <v>0.98571580136970127</v>
      </c>
    </row>
    <row r="43" spans="1:15">
      <c r="A43" s="17" t="s">
        <v>385</v>
      </c>
      <c r="B43" s="33" t="s">
        <v>312</v>
      </c>
      <c r="C43" s="21">
        <v>0</v>
      </c>
      <c r="D43" s="20">
        <f>C43/C$70</f>
        <v>0</v>
      </c>
      <c r="E43" s="19">
        <v>200000000</v>
      </c>
      <c r="F43" s="20">
        <f>E43/E$70</f>
        <v>6.6081907863978329E-2</v>
      </c>
      <c r="G43" s="19">
        <v>0</v>
      </c>
      <c r="H43" s="20">
        <f>G43/G$70</f>
        <v>0</v>
      </c>
      <c r="I43" s="19">
        <f t="shared" si="1"/>
        <v>-200000000</v>
      </c>
      <c r="J43" s="19">
        <v>0</v>
      </c>
      <c r="K43" s="20">
        <f>J43/J$70</f>
        <v>0</v>
      </c>
      <c r="L43" s="34">
        <f t="shared" si="2"/>
        <v>0</v>
      </c>
      <c r="M43" s="115" t="e">
        <f t="shared" si="0"/>
        <v>#DIV/0!</v>
      </c>
    </row>
    <row r="44" spans="1:15">
      <c r="A44" s="17"/>
      <c r="B44" s="31" t="s">
        <v>83</v>
      </c>
      <c r="C44" s="28">
        <v>113440320</v>
      </c>
      <c r="D44" s="20">
        <f>C44/C$70</f>
        <v>4.5896080649088462E-2</v>
      </c>
      <c r="E44" s="28">
        <v>251000000</v>
      </c>
      <c r="F44" s="32">
        <f>E44/E$70</f>
        <v>8.2932794369292795E-2</v>
      </c>
      <c r="G44" s="28">
        <v>71200000</v>
      </c>
      <c r="H44" s="32">
        <f>G44/G$70</f>
        <v>2.7292314875116578E-2</v>
      </c>
      <c r="I44" s="28">
        <f t="shared" si="1"/>
        <v>-179800000</v>
      </c>
      <c r="J44" s="28">
        <f>J51+J62</f>
        <v>38000229.590000004</v>
      </c>
      <c r="K44" s="32">
        <f>J44/J$70</f>
        <v>1.4960258524949109E-2</v>
      </c>
      <c r="L44" s="28">
        <f t="shared" si="2"/>
        <v>33199770.409999996</v>
      </c>
      <c r="M44" s="116">
        <f t="shared" si="0"/>
        <v>0.53371108974719106</v>
      </c>
    </row>
    <row r="45" spans="1:15">
      <c r="A45" s="17" t="s">
        <v>76</v>
      </c>
      <c r="B45" s="33" t="s">
        <v>77</v>
      </c>
      <c r="C45" s="19">
        <v>0</v>
      </c>
      <c r="D45" s="20">
        <f>C45/C$70</f>
        <v>0</v>
      </c>
      <c r="E45" s="19">
        <v>0</v>
      </c>
      <c r="F45" s="20">
        <f>E45/E$70</f>
        <v>0</v>
      </c>
      <c r="G45" s="19"/>
      <c r="H45" s="20">
        <f>G45/G$70</f>
        <v>0</v>
      </c>
      <c r="I45" s="19">
        <f t="shared" si="1"/>
        <v>0</v>
      </c>
      <c r="J45" s="21"/>
      <c r="K45" s="20">
        <f>J45/J$70</f>
        <v>0</v>
      </c>
      <c r="L45" s="34">
        <f t="shared" si="2"/>
        <v>0</v>
      </c>
      <c r="M45" s="115" t="e">
        <f t="shared" si="0"/>
        <v>#DIV/0!</v>
      </c>
    </row>
    <row r="46" spans="1:15">
      <c r="A46" s="17" t="s">
        <v>313</v>
      </c>
      <c r="B46" s="33" t="s">
        <v>314</v>
      </c>
      <c r="C46" s="19">
        <v>0</v>
      </c>
      <c r="D46" s="20">
        <f>C46/C$70</f>
        <v>0</v>
      </c>
      <c r="E46" s="19">
        <v>134800000</v>
      </c>
      <c r="F46" s="20">
        <f>E46/E$70</f>
        <v>4.4539205900321392E-2</v>
      </c>
      <c r="G46" s="19">
        <v>25000000</v>
      </c>
      <c r="H46" s="20">
        <f>G46/G$70</f>
        <v>9.5829757286223938E-3</v>
      </c>
      <c r="I46" s="19">
        <f t="shared" si="1"/>
        <v>-109800000</v>
      </c>
      <c r="J46" s="19">
        <v>25000000</v>
      </c>
      <c r="K46" s="20">
        <f>J46/J$70</f>
        <v>9.842215880246941E-3</v>
      </c>
      <c r="L46" s="34">
        <f t="shared" si="2"/>
        <v>0</v>
      </c>
      <c r="M46" s="115">
        <f t="shared" si="0"/>
        <v>1</v>
      </c>
    </row>
    <row r="47" spans="1:15">
      <c r="A47" s="17" t="s">
        <v>315</v>
      </c>
      <c r="B47" s="33" t="s">
        <v>316</v>
      </c>
      <c r="C47" s="19">
        <v>0</v>
      </c>
      <c r="D47" s="20">
        <f>C47/C$70</f>
        <v>0</v>
      </c>
      <c r="E47" s="19">
        <v>16200000</v>
      </c>
      <c r="F47" s="20">
        <f>E47/E$70</f>
        <v>5.3526345369822445E-3</v>
      </c>
      <c r="G47" s="19">
        <v>16200000</v>
      </c>
      <c r="H47" s="20">
        <f>G47/G$70</f>
        <v>6.2097682721473108E-3</v>
      </c>
      <c r="I47" s="19">
        <f t="shared" si="1"/>
        <v>0</v>
      </c>
      <c r="J47" s="19">
        <v>10624888</v>
      </c>
      <c r="K47" s="20">
        <f>J47/J$70</f>
        <v>4.1828976559778065E-3</v>
      </c>
      <c r="L47" s="34">
        <f t="shared" si="2"/>
        <v>5575112</v>
      </c>
      <c r="M47" s="115">
        <f t="shared" si="0"/>
        <v>0.65585728395061726</v>
      </c>
    </row>
    <row r="48" spans="1:15">
      <c r="A48" s="17" t="s">
        <v>317</v>
      </c>
      <c r="B48" s="33" t="s">
        <v>318</v>
      </c>
      <c r="C48" s="19">
        <v>7405320</v>
      </c>
      <c r="D48" s="20">
        <f>C48/C$70</f>
        <v>2.9960702151784107E-3</v>
      </c>
      <c r="E48" s="19">
        <v>0</v>
      </c>
      <c r="F48" s="20">
        <f>E48/E$70</f>
        <v>0</v>
      </c>
      <c r="G48" s="19"/>
      <c r="H48" s="20">
        <f>G48/G$70</f>
        <v>0</v>
      </c>
      <c r="I48" s="19">
        <f t="shared" si="1"/>
        <v>0</v>
      </c>
      <c r="J48" s="19"/>
      <c r="K48" s="20">
        <f>J48/J$70</f>
        <v>0</v>
      </c>
      <c r="L48" s="34">
        <f t="shared" si="2"/>
        <v>0</v>
      </c>
      <c r="M48" s="115">
        <v>0</v>
      </c>
    </row>
    <row r="49" spans="1:13">
      <c r="A49" s="17" t="s">
        <v>319</v>
      </c>
      <c r="B49" s="33" t="s">
        <v>320</v>
      </c>
      <c r="C49" s="19">
        <v>106035000</v>
      </c>
      <c r="D49" s="20">
        <f>C49/C$70</f>
        <v>4.2900010433910049E-2</v>
      </c>
      <c r="E49" s="19">
        <v>0</v>
      </c>
      <c r="F49" s="20">
        <f>E49/E$70</f>
        <v>0</v>
      </c>
      <c r="G49" s="19">
        <v>0</v>
      </c>
      <c r="H49" s="20">
        <f>G49/G$70</f>
        <v>0</v>
      </c>
      <c r="I49" s="19">
        <f t="shared" si="1"/>
        <v>0</v>
      </c>
      <c r="J49" s="19">
        <v>0</v>
      </c>
      <c r="K49" s="20">
        <f>J49/J$70</f>
        <v>0</v>
      </c>
      <c r="L49" s="34">
        <f t="shared" si="2"/>
        <v>0</v>
      </c>
      <c r="M49" s="115">
        <v>0</v>
      </c>
    </row>
    <row r="50" spans="1:13">
      <c r="A50" s="17"/>
      <c r="B50" s="33"/>
      <c r="C50" s="24"/>
      <c r="D50" s="20"/>
      <c r="E50" s="24"/>
      <c r="F50" s="35"/>
      <c r="G50" s="24"/>
      <c r="H50" s="20">
        <f>G50/G$70</f>
        <v>0</v>
      </c>
      <c r="I50" s="19"/>
      <c r="J50" s="21"/>
      <c r="K50" s="20"/>
      <c r="L50" s="34"/>
      <c r="M50" s="116"/>
    </row>
    <row r="51" spans="1:13">
      <c r="A51" s="17"/>
      <c r="B51" s="36" t="s">
        <v>67</v>
      </c>
      <c r="C51" s="24">
        <f>SUM(C45:C49)</f>
        <v>113440320</v>
      </c>
      <c r="D51" s="20">
        <f>C51/C$70</f>
        <v>4.5896080649088462E-2</v>
      </c>
      <c r="E51" s="24">
        <f>SUM(E45:E49)</f>
        <v>151000000</v>
      </c>
      <c r="F51" s="35">
        <f>E51/E$70</f>
        <v>4.9891840437303631E-2</v>
      </c>
      <c r="G51" s="24">
        <f>SUM(G45:G49)</f>
        <v>41200000</v>
      </c>
      <c r="H51" s="35">
        <f>G51/G$70</f>
        <v>1.5792744000769705E-2</v>
      </c>
      <c r="I51" s="24">
        <f t="shared" si="1"/>
        <v>-109800000</v>
      </c>
      <c r="J51" s="24">
        <f>SUM(J45:J49)</f>
        <v>35624888</v>
      </c>
      <c r="K51" s="35">
        <f>J51/J$70</f>
        <v>1.4025113536224746E-2</v>
      </c>
      <c r="L51" s="61">
        <f t="shared" si="2"/>
        <v>5575112</v>
      </c>
      <c r="M51" s="116">
        <f t="shared" si="0"/>
        <v>0.86468174757281557</v>
      </c>
    </row>
    <row r="52" spans="1:13">
      <c r="A52" s="17" t="s">
        <v>76</v>
      </c>
      <c r="B52" s="33" t="s">
        <v>77</v>
      </c>
      <c r="C52" s="29"/>
      <c r="D52" s="24"/>
      <c r="E52" s="19"/>
      <c r="F52" s="24"/>
      <c r="G52" s="24"/>
      <c r="H52" s="24"/>
      <c r="I52" s="24"/>
      <c r="J52" s="24"/>
      <c r="K52" s="24"/>
      <c r="L52" s="34"/>
      <c r="M52" s="116"/>
    </row>
    <row r="53" spans="1:13">
      <c r="A53" s="17" t="s">
        <v>321</v>
      </c>
      <c r="B53" s="33" t="s">
        <v>322</v>
      </c>
      <c r="C53" s="37">
        <v>0</v>
      </c>
      <c r="D53" s="24"/>
      <c r="E53" s="19">
        <v>42357800</v>
      </c>
      <c r="F53" s="303">
        <f>E53/E$70</f>
        <v>1.3995421184604106E-2</v>
      </c>
      <c r="G53" s="19">
        <v>29355157</v>
      </c>
      <c r="H53" s="304">
        <f>G53/G$70</f>
        <v>1.125239028163599E-2</v>
      </c>
      <c r="I53" s="19">
        <f t="shared" si="1"/>
        <v>-13002643</v>
      </c>
      <c r="J53" s="19">
        <v>0</v>
      </c>
      <c r="K53" s="302">
        <f>J53/J$70</f>
        <v>0</v>
      </c>
      <c r="L53" s="34">
        <f t="shared" si="2"/>
        <v>29355157</v>
      </c>
      <c r="M53" s="116">
        <f t="shared" si="0"/>
        <v>0</v>
      </c>
    </row>
    <row r="54" spans="1:13">
      <c r="A54" s="17" t="s">
        <v>323</v>
      </c>
      <c r="B54" s="33" t="s">
        <v>324</v>
      </c>
      <c r="C54" s="37">
        <v>0</v>
      </c>
      <c r="D54" s="24"/>
      <c r="E54" s="19">
        <v>1151100</v>
      </c>
      <c r="F54" s="303">
        <f>E54/E$70</f>
        <v>3.8033442071112725E-4</v>
      </c>
      <c r="G54" s="19">
        <v>115110</v>
      </c>
      <c r="H54" s="304">
        <f>G54/G$70</f>
        <v>4.4123853444868952E-5</v>
      </c>
      <c r="I54" s="19">
        <f t="shared" si="1"/>
        <v>-1035990</v>
      </c>
      <c r="J54" s="19">
        <v>0</v>
      </c>
      <c r="K54" s="302">
        <f>J54/J$70</f>
        <v>0</v>
      </c>
      <c r="L54" s="34">
        <f t="shared" si="2"/>
        <v>115110</v>
      </c>
      <c r="M54" s="116">
        <f t="shared" si="0"/>
        <v>0</v>
      </c>
    </row>
    <row r="55" spans="1:13">
      <c r="A55" s="17" t="s">
        <v>326</v>
      </c>
      <c r="B55" s="33" t="s">
        <v>327</v>
      </c>
      <c r="C55" s="37">
        <v>0</v>
      </c>
      <c r="D55" s="24"/>
      <c r="E55" s="19">
        <v>1867133</v>
      </c>
      <c r="F55" s="303">
        <f>E55/E$70</f>
        <v>6.1691855437896715E-4</v>
      </c>
      <c r="G55" s="19">
        <v>186713</v>
      </c>
      <c r="H55" s="304">
        <f>G55/G$70</f>
        <v>7.1570645888730921E-5</v>
      </c>
      <c r="I55" s="19">
        <f t="shared" si="1"/>
        <v>-1680420</v>
      </c>
      <c r="J55" s="19">
        <v>0</v>
      </c>
      <c r="K55" s="302">
        <f>J55/J$70</f>
        <v>0</v>
      </c>
      <c r="L55" s="34">
        <f t="shared" si="2"/>
        <v>186713</v>
      </c>
      <c r="M55" s="116">
        <f t="shared" si="0"/>
        <v>0</v>
      </c>
    </row>
    <row r="56" spans="1:13">
      <c r="A56" s="17" t="s">
        <v>328</v>
      </c>
      <c r="B56" s="33" t="s">
        <v>329</v>
      </c>
      <c r="C56" s="37">
        <v>0</v>
      </c>
      <c r="D56" s="24"/>
      <c r="E56" s="19">
        <v>2260700</v>
      </c>
      <c r="F56" s="303">
        <f>E56/E$70</f>
        <v>7.46956845540479E-4</v>
      </c>
      <c r="G56" s="19">
        <v>226070</v>
      </c>
      <c r="H56" s="304">
        <f>G56/G$70</f>
        <v>8.665693291878658E-5</v>
      </c>
      <c r="I56" s="19">
        <f t="shared" si="1"/>
        <v>-2034630</v>
      </c>
      <c r="J56" s="19">
        <v>0</v>
      </c>
      <c r="K56" s="302">
        <f>J56/J$70</f>
        <v>0</v>
      </c>
      <c r="L56" s="34">
        <f t="shared" si="2"/>
        <v>226070</v>
      </c>
      <c r="M56" s="116">
        <f t="shared" si="0"/>
        <v>0</v>
      </c>
    </row>
    <row r="57" spans="1:13">
      <c r="A57" s="17" t="s">
        <v>330</v>
      </c>
      <c r="B57" s="33" t="s">
        <v>331</v>
      </c>
      <c r="C57" s="37">
        <v>0</v>
      </c>
      <c r="D57" s="24"/>
      <c r="E57" s="19">
        <v>1169500</v>
      </c>
      <c r="F57" s="303">
        <f>E57/E$70</f>
        <v>3.8641395623461325E-4</v>
      </c>
      <c r="G57" s="19">
        <v>116950</v>
      </c>
      <c r="H57" s="304">
        <f>G57/G$70</f>
        <v>4.4829160458495558E-5</v>
      </c>
      <c r="I57" s="19">
        <f t="shared" si="1"/>
        <v>-1052550</v>
      </c>
      <c r="J57" s="19">
        <v>0</v>
      </c>
      <c r="K57" s="302">
        <f>J57/J$70</f>
        <v>0</v>
      </c>
      <c r="L57" s="34">
        <f t="shared" si="2"/>
        <v>116950</v>
      </c>
      <c r="M57" s="116">
        <f t="shared" si="0"/>
        <v>0</v>
      </c>
    </row>
    <row r="58" spans="1:13">
      <c r="A58" s="17" t="s">
        <v>332</v>
      </c>
      <c r="B58" s="33" t="s">
        <v>333</v>
      </c>
      <c r="C58" s="37">
        <v>0</v>
      </c>
      <c r="D58" s="24"/>
      <c r="E58" s="19">
        <v>0</v>
      </c>
      <c r="F58" s="303">
        <f>E58/E$70</f>
        <v>0</v>
      </c>
      <c r="G58" s="19">
        <v>0</v>
      </c>
      <c r="H58" s="304">
        <f>G58/G$70</f>
        <v>0</v>
      </c>
      <c r="I58" s="19">
        <f t="shared" si="1"/>
        <v>0</v>
      </c>
      <c r="J58" s="19">
        <v>1796620</v>
      </c>
      <c r="K58" s="302">
        <f>J58/J$70</f>
        <v>7.0730887579077033E-4</v>
      </c>
      <c r="L58" s="34">
        <f t="shared" si="2"/>
        <v>-1796620</v>
      </c>
      <c r="M58" s="116">
        <v>0</v>
      </c>
    </row>
    <row r="59" spans="1:13">
      <c r="A59" s="17" t="s">
        <v>148</v>
      </c>
      <c r="B59" s="33" t="s">
        <v>149</v>
      </c>
      <c r="C59" s="21"/>
      <c r="D59" s="19"/>
      <c r="E59" s="19">
        <v>51193767</v>
      </c>
      <c r="F59" s="303">
        <f>E59/E$70</f>
        <v>1.6914908970519869E-2</v>
      </c>
      <c r="G59" s="19">
        <v>0</v>
      </c>
      <c r="H59" s="304">
        <f>G59/G$70</f>
        <v>0</v>
      </c>
      <c r="I59" s="19">
        <f t="shared" si="1"/>
        <v>-51193767</v>
      </c>
      <c r="J59" s="19">
        <v>0</v>
      </c>
      <c r="K59" s="303">
        <f>J59/J$70</f>
        <v>0</v>
      </c>
      <c r="L59" s="34">
        <f t="shared" si="2"/>
        <v>0</v>
      </c>
      <c r="M59" s="116">
        <v>0</v>
      </c>
    </row>
    <row r="60" spans="1:13">
      <c r="A60" s="17" t="s">
        <v>326</v>
      </c>
      <c r="B60" s="33" t="s">
        <v>327</v>
      </c>
      <c r="C60" s="21"/>
      <c r="D60" s="19"/>
      <c r="E60" s="19"/>
      <c r="F60" s="19"/>
      <c r="G60" s="19"/>
      <c r="H60" s="19"/>
      <c r="I60" s="19"/>
      <c r="J60" s="19">
        <v>2457.5</v>
      </c>
      <c r="K60" s="303">
        <f>J60/J$70</f>
        <v>9.6748982102827425E-7</v>
      </c>
      <c r="L60" s="34">
        <f t="shared" si="2"/>
        <v>-2457.5</v>
      </c>
      <c r="M60" s="116">
        <v>0</v>
      </c>
    </row>
    <row r="61" spans="1:13">
      <c r="A61" s="17" t="s">
        <v>326</v>
      </c>
      <c r="B61" s="33" t="s">
        <v>327</v>
      </c>
      <c r="C61" s="21"/>
      <c r="D61" s="19"/>
      <c r="E61" s="19"/>
      <c r="F61" s="19"/>
      <c r="G61" s="19"/>
      <c r="H61" s="19"/>
      <c r="I61" s="19"/>
      <c r="J61" s="19">
        <v>576264.09</v>
      </c>
      <c r="K61" s="303">
        <f>J61/J$70</f>
        <v>2.2686862311256206E-4</v>
      </c>
      <c r="L61" s="34">
        <f t="shared" si="2"/>
        <v>-576264.09</v>
      </c>
      <c r="M61" s="116">
        <v>0</v>
      </c>
    </row>
    <row r="62" spans="1:13">
      <c r="A62" s="17"/>
      <c r="B62" s="36" t="s">
        <v>68</v>
      </c>
      <c r="C62" s="24">
        <v>0</v>
      </c>
      <c r="D62" s="24"/>
      <c r="E62" s="24">
        <f>SUM(E53:E61)</f>
        <v>100000000</v>
      </c>
      <c r="F62" s="35">
        <f>E62/E$70</f>
        <v>3.3040953931989164E-2</v>
      </c>
      <c r="G62" s="24">
        <f>SUM(G53:G61)</f>
        <v>30000000</v>
      </c>
      <c r="H62" s="35">
        <f>G62/G$70</f>
        <v>1.1499570874346872E-2</v>
      </c>
      <c r="I62" s="19">
        <f t="shared" si="1"/>
        <v>-70000000</v>
      </c>
      <c r="J62" s="29">
        <f>SUM(J53:J61)</f>
        <v>2375341.59</v>
      </c>
      <c r="K62" s="302">
        <f>J62/J$70</f>
        <v>9.3514498872436058E-4</v>
      </c>
      <c r="L62" s="61">
        <f t="shared" si="2"/>
        <v>27624658.41</v>
      </c>
      <c r="M62" s="116">
        <f t="shared" si="0"/>
        <v>7.9178052999999998E-2</v>
      </c>
    </row>
    <row r="63" spans="1:13">
      <c r="A63" s="22" t="s">
        <v>389</v>
      </c>
      <c r="B63" s="33" t="s">
        <v>77</v>
      </c>
      <c r="C63" s="24"/>
      <c r="D63" s="24"/>
      <c r="E63" s="24"/>
      <c r="F63" s="35"/>
      <c r="G63" s="24"/>
      <c r="H63" s="35"/>
      <c r="I63" s="19"/>
      <c r="J63" s="29"/>
      <c r="K63" s="302"/>
      <c r="L63" s="34"/>
      <c r="M63" s="116"/>
    </row>
    <row r="64" spans="1:13">
      <c r="A64" s="17" t="s">
        <v>325</v>
      </c>
      <c r="B64" s="33" t="s">
        <v>386</v>
      </c>
      <c r="C64" s="21">
        <v>14018677</v>
      </c>
      <c r="D64" s="19"/>
      <c r="E64" s="19"/>
      <c r="F64" s="19"/>
      <c r="G64" s="19"/>
      <c r="H64" s="19"/>
      <c r="I64" s="19"/>
      <c r="J64" s="21">
        <v>287640</v>
      </c>
      <c r="K64" s="19"/>
      <c r="L64" s="34">
        <f t="shared" si="2"/>
        <v>-287640</v>
      </c>
      <c r="M64" s="116"/>
    </row>
    <row r="65" spans="1:13" ht="18">
      <c r="A65" s="17" t="s">
        <v>309</v>
      </c>
      <c r="B65" s="33" t="s">
        <v>310</v>
      </c>
      <c r="C65" s="21"/>
      <c r="D65" s="19"/>
      <c r="E65" s="19"/>
      <c r="F65" s="19"/>
      <c r="G65" s="19"/>
      <c r="H65" s="19"/>
      <c r="I65" s="19"/>
      <c r="J65" s="21">
        <v>27060848.5</v>
      </c>
      <c r="K65" s="19"/>
      <c r="L65" s="34">
        <f t="shared" si="2"/>
        <v>-27060848.5</v>
      </c>
      <c r="M65" s="116"/>
    </row>
    <row r="66" spans="1:13">
      <c r="A66" s="17" t="s">
        <v>307</v>
      </c>
      <c r="B66" s="33" t="s">
        <v>308</v>
      </c>
      <c r="C66" s="21"/>
      <c r="D66" s="19"/>
      <c r="E66" s="19"/>
      <c r="F66" s="19"/>
      <c r="G66" s="19"/>
      <c r="H66" s="19"/>
      <c r="I66" s="19"/>
      <c r="J66" s="21">
        <v>11891291</v>
      </c>
      <c r="K66" s="19"/>
      <c r="L66" s="34">
        <f t="shared" si="2"/>
        <v>-11891291</v>
      </c>
      <c r="M66" s="116"/>
    </row>
    <row r="67" spans="1:13">
      <c r="A67" s="17" t="s">
        <v>297</v>
      </c>
      <c r="B67" s="33" t="s">
        <v>311</v>
      </c>
      <c r="C67" s="21"/>
      <c r="D67" s="19"/>
      <c r="E67" s="19"/>
      <c r="F67" s="19"/>
      <c r="G67" s="19"/>
      <c r="H67" s="19"/>
      <c r="I67" s="19"/>
      <c r="J67" s="21">
        <v>2258400</v>
      </c>
      <c r="K67" s="19"/>
      <c r="L67" s="34">
        <f t="shared" si="2"/>
        <v>-2258400</v>
      </c>
      <c r="M67" s="116"/>
    </row>
    <row r="68" spans="1:13">
      <c r="A68" s="17" t="s">
        <v>334</v>
      </c>
      <c r="B68" s="33" t="s">
        <v>387</v>
      </c>
      <c r="C68" s="21"/>
      <c r="D68" s="19"/>
      <c r="E68" s="19"/>
      <c r="F68" s="19"/>
      <c r="G68" s="19"/>
      <c r="H68" s="19"/>
      <c r="I68" s="19"/>
      <c r="J68" s="21">
        <v>11102185.800000001</v>
      </c>
      <c r="K68" s="19"/>
      <c r="L68" s="34">
        <f t="shared" si="2"/>
        <v>-11102185.800000001</v>
      </c>
      <c r="M68" s="116"/>
    </row>
    <row r="69" spans="1:13">
      <c r="A69" s="17" t="s">
        <v>290</v>
      </c>
      <c r="B69" s="33" t="s">
        <v>388</v>
      </c>
      <c r="C69" s="21"/>
      <c r="D69" s="19"/>
      <c r="E69" s="19"/>
      <c r="F69" s="19"/>
      <c r="G69" s="19">
        <v>0</v>
      </c>
      <c r="H69" s="19"/>
      <c r="I69" s="19">
        <v>0</v>
      </c>
      <c r="J69" s="21">
        <v>3715880</v>
      </c>
      <c r="K69" s="19"/>
      <c r="L69" s="34">
        <f t="shared" si="2"/>
        <v>-3715880</v>
      </c>
      <c r="M69" s="116"/>
    </row>
    <row r="70" spans="1:13" ht="15.75" thickBot="1">
      <c r="A70" s="38"/>
      <c r="B70" s="39" t="s">
        <v>73</v>
      </c>
      <c r="C70" s="40">
        <v>2471677720.5299997</v>
      </c>
      <c r="D70" s="106">
        <v>1</v>
      </c>
      <c r="E70" s="40">
        <v>3026547000</v>
      </c>
      <c r="F70" s="106">
        <v>1</v>
      </c>
      <c r="G70" s="40">
        <v>2608793000</v>
      </c>
      <c r="H70" s="106">
        <v>1</v>
      </c>
      <c r="I70" s="40">
        <f>G70-E70</f>
        <v>-417754000</v>
      </c>
      <c r="J70" s="40">
        <f>J34+J44+J64+J65+J66+J67+J68+J69</f>
        <v>2540078403.5000005</v>
      </c>
      <c r="K70" s="106">
        <v>1</v>
      </c>
      <c r="L70" s="40">
        <f>G70-J70</f>
        <v>68714596.499999523</v>
      </c>
      <c r="M70" s="119">
        <f>J70/G70</f>
        <v>0.97366038758153695</v>
      </c>
    </row>
    <row r="71" spans="1:13" ht="15.75" thickTop="1"/>
    <row r="72" spans="1:13">
      <c r="I72" t="s">
        <v>381</v>
      </c>
    </row>
    <row r="73" spans="1:13">
      <c r="J73" t="s">
        <v>381</v>
      </c>
    </row>
    <row r="74" spans="1:13">
      <c r="F74" t="s">
        <v>381</v>
      </c>
      <c r="J74" t="s">
        <v>381</v>
      </c>
    </row>
  </sheetData>
  <mergeCells count="17">
    <mergeCell ref="A1:M1"/>
    <mergeCell ref="A3:A4"/>
    <mergeCell ref="B3:D4"/>
    <mergeCell ref="E3:F4"/>
    <mergeCell ref="G3:M4"/>
    <mergeCell ref="B5:D5"/>
    <mergeCell ref="E5:F5"/>
    <mergeCell ref="G5:M5"/>
    <mergeCell ref="A10:B10"/>
    <mergeCell ref="A32:B32"/>
    <mergeCell ref="A6:B9"/>
    <mergeCell ref="C6:M6"/>
    <mergeCell ref="E7:F7"/>
    <mergeCell ref="G7:H7"/>
    <mergeCell ref="J7:K7"/>
    <mergeCell ref="L7:L8"/>
    <mergeCell ref="M7:M8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cf46c2e-64e9-484b-aa4e-3ffc4469b01c}" enabled="1" method="Privileged" siteId="{f5d8b812-606a-42ba-8cf9-3371cfe29c7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01110</vt:lpstr>
      <vt:lpstr>01150</vt:lpstr>
      <vt:lpstr>04130</vt:lpstr>
      <vt:lpstr>04160</vt:lpstr>
      <vt:lpstr>04170</vt:lpstr>
      <vt:lpstr>06190</vt:lpstr>
      <vt:lpstr>09240</vt:lpstr>
      <vt:lpstr>10220</vt:lpstr>
      <vt:lpstr>10550</vt:lpstr>
      <vt:lpstr>'01150'!Print_Area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Enkeleda Pojani</dc:creator>
  <cp:lastModifiedBy>ledjana gjoni</cp:lastModifiedBy>
  <cp:lastPrinted>2026-05-06T12:19:45Z</cp:lastPrinted>
  <dcterms:created xsi:type="dcterms:W3CDTF">2026-03-04T09:52:34Z</dcterms:created>
  <dcterms:modified xsi:type="dcterms:W3CDTF">2026-05-06T17:22:00Z</dcterms:modified>
</cp:coreProperties>
</file>