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645" windowWidth="27495" windowHeight="11445" activeTab="4"/>
  </bookViews>
  <sheets>
    <sheet name="01110" sheetId="1" r:id="rId1"/>
    <sheet name="09120" sheetId="3" r:id="rId2"/>
    <sheet name="09230" sheetId="4" r:id="rId3"/>
    <sheet name="09450" sheetId="5" r:id="rId4"/>
    <sheet name="09770" sheetId="6" r:id="rId5"/>
  </sheets>
  <definedNames>
    <definedName name="JR_PAGE_ANCHOR_0_1" localSheetId="1">'09120'!$A$1</definedName>
    <definedName name="JR_PAGE_ANCHOR_0_1" localSheetId="2">'09230'!$A$1</definedName>
    <definedName name="JR_PAGE_ANCHOR_0_1" localSheetId="3">'09450'!$A$1</definedName>
    <definedName name="JR_PAGE_ANCHOR_0_1" localSheetId="4">'09770'!$A$1</definedName>
    <definedName name="JR_PAGE_ANCHOR_0_1">'01110'!$A$1</definedName>
  </definedNames>
  <calcPr calcId="145621"/>
</workbook>
</file>

<file path=xl/calcChain.xml><?xml version="1.0" encoding="utf-8"?>
<calcChain xmlns="http://schemas.openxmlformats.org/spreadsheetml/2006/main">
  <c r="K325" i="6" l="1"/>
  <c r="K315" i="6"/>
  <c r="K313" i="6"/>
  <c r="J145" i="6"/>
  <c r="M145" i="6"/>
  <c r="N145" i="6"/>
  <c r="H313" i="6"/>
  <c r="N254" i="6"/>
  <c r="N255" i="6"/>
  <c r="N256" i="6"/>
  <c r="N257" i="6"/>
  <c r="N258" i="6"/>
  <c r="M254" i="6"/>
  <c r="M255" i="6"/>
  <c r="J169" i="6"/>
  <c r="N169" i="6"/>
  <c r="M169" i="6"/>
  <c r="N306" i="6"/>
  <c r="M306" i="6"/>
  <c r="J306" i="6"/>
  <c r="N307" i="6"/>
  <c r="M307" i="6"/>
  <c r="J307" i="6"/>
  <c r="N146" i="6"/>
  <c r="M146" i="6"/>
  <c r="J146" i="6"/>
  <c r="H44" i="6"/>
  <c r="K94" i="6"/>
  <c r="J82" i="6"/>
  <c r="J83" i="6"/>
  <c r="J84" i="6"/>
  <c r="J85" i="6"/>
  <c r="J86" i="6"/>
  <c r="J87" i="6"/>
  <c r="J88" i="6"/>
  <c r="J89" i="6"/>
  <c r="J90" i="6"/>
  <c r="J91" i="6"/>
  <c r="J92" i="6"/>
  <c r="N89" i="6"/>
  <c r="M89" i="6"/>
  <c r="N88" i="6"/>
  <c r="M88" i="6"/>
  <c r="N87" i="6"/>
  <c r="M87" i="6"/>
  <c r="N86" i="6"/>
  <c r="M86" i="6"/>
  <c r="N85" i="6"/>
  <c r="M85" i="6"/>
  <c r="N84" i="6"/>
  <c r="M84" i="6"/>
  <c r="N83" i="6"/>
  <c r="M83" i="6"/>
  <c r="N82" i="6"/>
  <c r="M82" i="6"/>
  <c r="N92" i="6"/>
  <c r="M92" i="6"/>
  <c r="N91" i="6"/>
  <c r="M91" i="6"/>
  <c r="N90" i="6"/>
  <c r="M90" i="6"/>
  <c r="N81" i="6"/>
  <c r="M81" i="6"/>
  <c r="J81" i="6"/>
  <c r="K195" i="5"/>
  <c r="K196" i="5"/>
  <c r="K206" i="5"/>
  <c r="N192" i="5"/>
  <c r="M192" i="5"/>
  <c r="J192" i="5"/>
  <c r="H194" i="5"/>
  <c r="J194" i="5" s="1"/>
  <c r="N118" i="5"/>
  <c r="N185" i="5"/>
  <c r="M185" i="5"/>
  <c r="J185" i="5"/>
  <c r="N184" i="5"/>
  <c r="M184" i="5"/>
  <c r="J184" i="5"/>
  <c r="N183" i="5"/>
  <c r="M183" i="5"/>
  <c r="J183" i="5"/>
  <c r="N182" i="5"/>
  <c r="M182" i="5"/>
  <c r="J182" i="5"/>
  <c r="N181" i="5"/>
  <c r="M181" i="5"/>
  <c r="J181" i="5"/>
  <c r="N180" i="5"/>
  <c r="M180" i="5"/>
  <c r="J180" i="5"/>
  <c r="N179" i="5"/>
  <c r="M179" i="5"/>
  <c r="J179" i="5"/>
  <c r="N178" i="5"/>
  <c r="M178" i="5"/>
  <c r="J178" i="5"/>
  <c r="N176" i="5"/>
  <c r="M176" i="5"/>
  <c r="J176" i="5"/>
  <c r="N164" i="5"/>
  <c r="M164" i="5"/>
  <c r="J164" i="5"/>
  <c r="N154" i="5"/>
  <c r="M154" i="5"/>
  <c r="J154" i="5"/>
  <c r="N153" i="5"/>
  <c r="M153" i="5"/>
  <c r="J153" i="5"/>
  <c r="N152" i="5"/>
  <c r="M152" i="5"/>
  <c r="J152" i="5"/>
  <c r="N151" i="5"/>
  <c r="M151" i="5"/>
  <c r="J151" i="5"/>
  <c r="N150" i="5"/>
  <c r="M150" i="5"/>
  <c r="J150" i="5"/>
  <c r="N149" i="5"/>
  <c r="M149" i="5"/>
  <c r="J149" i="5"/>
  <c r="N148" i="5"/>
  <c r="M148" i="5"/>
  <c r="J148" i="5"/>
  <c r="N147" i="5"/>
  <c r="M147" i="5"/>
  <c r="J147" i="5"/>
  <c r="N146" i="5"/>
  <c r="M146" i="5"/>
  <c r="J146" i="5"/>
  <c r="N145" i="5"/>
  <c r="M145" i="5"/>
  <c r="J145" i="5"/>
  <c r="N144" i="5"/>
  <c r="M144" i="5"/>
  <c r="J144" i="5"/>
  <c r="N143" i="5"/>
  <c r="M143" i="5"/>
  <c r="J143" i="5"/>
  <c r="N142" i="5"/>
  <c r="M142" i="5"/>
  <c r="J142" i="5"/>
  <c r="N141" i="5"/>
  <c r="M141" i="5"/>
  <c r="J141" i="5"/>
  <c r="N140" i="5"/>
  <c r="M140" i="5"/>
  <c r="J140" i="5"/>
  <c r="N139" i="5"/>
  <c r="M139" i="5"/>
  <c r="J139" i="5"/>
  <c r="N159" i="5"/>
  <c r="M159" i="5"/>
  <c r="J159" i="5"/>
  <c r="N158" i="5"/>
  <c r="M158" i="5"/>
  <c r="J158" i="5"/>
  <c r="N157" i="5"/>
  <c r="M157" i="5"/>
  <c r="J157" i="5"/>
  <c r="N156" i="5"/>
  <c r="M156" i="5"/>
  <c r="J156" i="5"/>
  <c r="N155" i="5"/>
  <c r="M155" i="5"/>
  <c r="J155" i="5"/>
  <c r="N108" i="5"/>
  <c r="N109" i="5"/>
  <c r="N110" i="5"/>
  <c r="N111" i="5"/>
  <c r="N112" i="5"/>
  <c r="N113" i="5"/>
  <c r="N114" i="5"/>
  <c r="N115" i="5"/>
  <c r="N116" i="5"/>
  <c r="N117" i="5"/>
  <c r="N119" i="5"/>
  <c r="M109" i="5"/>
  <c r="M110" i="5"/>
  <c r="M111" i="5"/>
  <c r="M112" i="5"/>
  <c r="M113" i="5"/>
  <c r="M114" i="5"/>
  <c r="M115" i="5"/>
  <c r="M116" i="5"/>
  <c r="M117" i="5"/>
  <c r="M119" i="5"/>
  <c r="J109" i="5"/>
  <c r="J110" i="5"/>
  <c r="J111" i="5"/>
  <c r="J112" i="5"/>
  <c r="J113" i="5"/>
  <c r="J114" i="5"/>
  <c r="J115" i="5"/>
  <c r="J116" i="5"/>
  <c r="J117" i="5"/>
  <c r="H77" i="5"/>
  <c r="H106" i="4"/>
  <c r="N90" i="4"/>
  <c r="M90" i="4"/>
  <c r="J90" i="4"/>
  <c r="N89" i="4"/>
  <c r="M89" i="4"/>
  <c r="J89" i="4"/>
  <c r="N88" i="4"/>
  <c r="M88" i="4"/>
  <c r="J88" i="4"/>
  <c r="N87" i="4"/>
  <c r="M87" i="4"/>
  <c r="J87" i="4"/>
  <c r="N86" i="4"/>
  <c r="M86" i="4"/>
  <c r="J86" i="4"/>
  <c r="N85" i="4"/>
  <c r="M85" i="4"/>
  <c r="J85" i="4"/>
  <c r="N84" i="4"/>
  <c r="M84" i="4"/>
  <c r="J84" i="4"/>
  <c r="N83" i="4"/>
  <c r="M83" i="4"/>
  <c r="J83" i="4"/>
  <c r="N92" i="4"/>
  <c r="M92" i="4"/>
  <c r="J92" i="4"/>
  <c r="N91" i="4"/>
  <c r="M91" i="4"/>
  <c r="J91" i="4"/>
  <c r="N51" i="4"/>
  <c r="M51" i="4"/>
  <c r="J51" i="4"/>
  <c r="H106" i="3"/>
  <c r="H51" i="3" s="1"/>
  <c r="K57" i="3"/>
  <c r="J61" i="3"/>
  <c r="J60" i="3"/>
  <c r="J59" i="3"/>
  <c r="K106" i="3"/>
  <c r="K51" i="3" s="1"/>
  <c r="O55" i="3" s="1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M87" i="3"/>
  <c r="J87" i="3"/>
  <c r="K314" i="6" l="1"/>
  <c r="K337" i="6" s="1"/>
  <c r="L314" i="6" s="1"/>
  <c r="M118" i="5"/>
  <c r="K194" i="5"/>
  <c r="K42" i="5" s="1"/>
  <c r="K36" i="6"/>
  <c r="H36" i="6"/>
  <c r="N312" i="6"/>
  <c r="N311" i="6"/>
  <c r="N310" i="6"/>
  <c r="N309" i="6"/>
  <c r="N308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3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3" i="6"/>
  <c r="N42" i="6"/>
  <c r="N41" i="6"/>
  <c r="N40" i="6"/>
  <c r="N39" i="6"/>
  <c r="N38" i="6"/>
  <c r="M314" i="6"/>
  <c r="M312" i="6"/>
  <c r="M311" i="6"/>
  <c r="M310" i="6"/>
  <c r="M309" i="6"/>
  <c r="M308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3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3" i="6"/>
  <c r="M42" i="6"/>
  <c r="M41" i="6"/>
  <c r="M40" i="6"/>
  <c r="M39" i="6"/>
  <c r="M38" i="6"/>
  <c r="J313" i="6"/>
  <c r="J312" i="6"/>
  <c r="J311" i="6"/>
  <c r="J310" i="6"/>
  <c r="J309" i="6"/>
  <c r="J308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3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3" i="6"/>
  <c r="J42" i="6"/>
  <c r="J41" i="6"/>
  <c r="J40" i="6"/>
  <c r="J39" i="6"/>
  <c r="J38" i="6"/>
  <c r="N313" i="6"/>
  <c r="K44" i="6"/>
  <c r="H94" i="6"/>
  <c r="J94" i="6" s="1"/>
  <c r="K28" i="6"/>
  <c r="N28" i="6" s="1"/>
  <c r="H28" i="6"/>
  <c r="J28" i="6" s="1"/>
  <c r="N27" i="6"/>
  <c r="M27" i="6"/>
  <c r="J27" i="6"/>
  <c r="N26" i="6"/>
  <c r="M26" i="6"/>
  <c r="J26" i="6"/>
  <c r="K25" i="6"/>
  <c r="H25" i="6"/>
  <c r="J25" i="6" s="1"/>
  <c r="N24" i="6"/>
  <c r="M24" i="6"/>
  <c r="J24" i="6"/>
  <c r="N23" i="6"/>
  <c r="M23" i="6"/>
  <c r="J23" i="6"/>
  <c r="K22" i="6"/>
  <c r="H22" i="6"/>
  <c r="N21" i="6"/>
  <c r="M21" i="6"/>
  <c r="J21" i="6"/>
  <c r="N20" i="6"/>
  <c r="M20" i="6"/>
  <c r="J20" i="6"/>
  <c r="N19" i="6"/>
  <c r="M19" i="6"/>
  <c r="J19" i="6"/>
  <c r="N18" i="6"/>
  <c r="M18" i="6"/>
  <c r="J18" i="6"/>
  <c r="N17" i="6"/>
  <c r="M17" i="6"/>
  <c r="J17" i="6"/>
  <c r="N16" i="6"/>
  <c r="M16" i="6"/>
  <c r="J16" i="6"/>
  <c r="N15" i="6"/>
  <c r="M15" i="6"/>
  <c r="J15" i="6"/>
  <c r="N65" i="5"/>
  <c r="M65" i="5"/>
  <c r="J65" i="5"/>
  <c r="H36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3" i="5"/>
  <c r="N191" i="5"/>
  <c r="N190" i="5"/>
  <c r="N189" i="5"/>
  <c r="N188" i="5"/>
  <c r="N187" i="5"/>
  <c r="N186" i="5"/>
  <c r="N177" i="5"/>
  <c r="N175" i="5"/>
  <c r="N174" i="5"/>
  <c r="N173" i="5"/>
  <c r="N172" i="5"/>
  <c r="N171" i="5"/>
  <c r="N170" i="5"/>
  <c r="N169" i="5"/>
  <c r="N168" i="5"/>
  <c r="N167" i="5"/>
  <c r="N166" i="5"/>
  <c r="N165" i="5"/>
  <c r="N163" i="5"/>
  <c r="N162" i="5"/>
  <c r="N161" i="5"/>
  <c r="N160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6" i="5"/>
  <c r="N75" i="5"/>
  <c r="N74" i="5"/>
  <c r="N73" i="5"/>
  <c r="N72" i="5"/>
  <c r="N71" i="5"/>
  <c r="N70" i="5"/>
  <c r="N69" i="5"/>
  <c r="N68" i="5"/>
  <c r="N67" i="5"/>
  <c r="N66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1" i="5"/>
  <c r="N40" i="5"/>
  <c r="N39" i="5"/>
  <c r="N38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3" i="5"/>
  <c r="M191" i="5"/>
  <c r="M190" i="5"/>
  <c r="M189" i="5"/>
  <c r="M188" i="5"/>
  <c r="M187" i="5"/>
  <c r="M186" i="5"/>
  <c r="M177" i="5"/>
  <c r="M175" i="5"/>
  <c r="M174" i="5"/>
  <c r="M173" i="5"/>
  <c r="M172" i="5"/>
  <c r="M171" i="5"/>
  <c r="M170" i="5"/>
  <c r="M169" i="5"/>
  <c r="M168" i="5"/>
  <c r="M167" i="5"/>
  <c r="M166" i="5"/>
  <c r="M165" i="5"/>
  <c r="M163" i="5"/>
  <c r="M162" i="5"/>
  <c r="M161" i="5"/>
  <c r="M160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6" i="5"/>
  <c r="M75" i="5"/>
  <c r="M74" i="5"/>
  <c r="M73" i="5"/>
  <c r="M72" i="5"/>
  <c r="M71" i="5"/>
  <c r="M70" i="5"/>
  <c r="M69" i="5"/>
  <c r="M68" i="5"/>
  <c r="M67" i="5"/>
  <c r="M66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1" i="5"/>
  <c r="M40" i="5"/>
  <c r="M39" i="5"/>
  <c r="M38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3" i="5"/>
  <c r="J191" i="5"/>
  <c r="J190" i="5"/>
  <c r="J189" i="5"/>
  <c r="J188" i="5"/>
  <c r="J187" i="5"/>
  <c r="J186" i="5"/>
  <c r="J177" i="5"/>
  <c r="J175" i="5"/>
  <c r="J174" i="5"/>
  <c r="J173" i="5"/>
  <c r="J172" i="5"/>
  <c r="J171" i="5"/>
  <c r="J170" i="5"/>
  <c r="J169" i="5"/>
  <c r="J168" i="5"/>
  <c r="J167" i="5"/>
  <c r="J166" i="5"/>
  <c r="J165" i="5"/>
  <c r="J163" i="5"/>
  <c r="J162" i="5"/>
  <c r="J161" i="5"/>
  <c r="J160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6" i="5"/>
  <c r="J75" i="5"/>
  <c r="J74" i="5"/>
  <c r="J73" i="5"/>
  <c r="J72" i="5"/>
  <c r="J71" i="5"/>
  <c r="J70" i="5"/>
  <c r="J69" i="5"/>
  <c r="J68" i="5"/>
  <c r="J67" i="5"/>
  <c r="J66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1" i="5"/>
  <c r="J40" i="5"/>
  <c r="J39" i="5"/>
  <c r="J38" i="5"/>
  <c r="K77" i="5"/>
  <c r="K36" i="5"/>
  <c r="M194" i="5"/>
  <c r="J77" i="5"/>
  <c r="M15" i="5"/>
  <c r="N15" i="5"/>
  <c r="J15" i="5"/>
  <c r="J16" i="5"/>
  <c r="M16" i="5"/>
  <c r="N16" i="5"/>
  <c r="J17" i="5"/>
  <c r="M17" i="5"/>
  <c r="N17" i="5"/>
  <c r="J18" i="5"/>
  <c r="M18" i="5"/>
  <c r="N18" i="5"/>
  <c r="J19" i="5"/>
  <c r="M19" i="5"/>
  <c r="N19" i="5"/>
  <c r="J20" i="5"/>
  <c r="M20" i="5"/>
  <c r="N20" i="5"/>
  <c r="J21" i="5"/>
  <c r="M21" i="5"/>
  <c r="N21" i="5"/>
  <c r="K28" i="5"/>
  <c r="H28" i="5"/>
  <c r="N27" i="5"/>
  <c r="M27" i="5"/>
  <c r="J27" i="5"/>
  <c r="N26" i="5"/>
  <c r="M26" i="5"/>
  <c r="J26" i="5"/>
  <c r="K25" i="5"/>
  <c r="H25" i="5"/>
  <c r="J25" i="5" s="1"/>
  <c r="N24" i="5"/>
  <c r="M24" i="5"/>
  <c r="J24" i="5"/>
  <c r="N23" i="5"/>
  <c r="M23" i="5"/>
  <c r="J23" i="5"/>
  <c r="K22" i="5"/>
  <c r="H22" i="5"/>
  <c r="J22" i="5" s="1"/>
  <c r="K97" i="4"/>
  <c r="K47" i="4" s="1"/>
  <c r="J15" i="4"/>
  <c r="N50" i="4"/>
  <c r="M50" i="4"/>
  <c r="J50" i="4"/>
  <c r="N99" i="4"/>
  <c r="N98" i="4"/>
  <c r="N96" i="4"/>
  <c r="N95" i="4"/>
  <c r="N94" i="4"/>
  <c r="N9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49" i="4"/>
  <c r="N48" i="4"/>
  <c r="N46" i="4"/>
  <c r="N45" i="4"/>
  <c r="N44" i="4"/>
  <c r="N43" i="4"/>
  <c r="N42" i="4"/>
  <c r="N41" i="4"/>
  <c r="N40" i="4"/>
  <c r="N39" i="4"/>
  <c r="N38" i="4"/>
  <c r="M96" i="4"/>
  <c r="M95" i="4"/>
  <c r="M94" i="4"/>
  <c r="M9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49" i="4"/>
  <c r="M48" i="4"/>
  <c r="M46" i="4"/>
  <c r="M45" i="4"/>
  <c r="M44" i="4"/>
  <c r="M43" i="4"/>
  <c r="M42" i="4"/>
  <c r="M41" i="4"/>
  <c r="M40" i="4"/>
  <c r="M39" i="4"/>
  <c r="M38" i="4"/>
  <c r="J99" i="4"/>
  <c r="J98" i="4"/>
  <c r="J96" i="4"/>
  <c r="J95" i="4"/>
  <c r="J94" i="4"/>
  <c r="J9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49" i="4"/>
  <c r="J48" i="4"/>
  <c r="J46" i="4"/>
  <c r="J45" i="4"/>
  <c r="J44" i="4"/>
  <c r="J43" i="4"/>
  <c r="J42" i="4"/>
  <c r="J41" i="4"/>
  <c r="J40" i="4"/>
  <c r="J39" i="4"/>
  <c r="J38" i="4"/>
  <c r="K100" i="4"/>
  <c r="K101" i="4"/>
  <c r="K36" i="4"/>
  <c r="H97" i="4"/>
  <c r="H47" i="4" s="1"/>
  <c r="J47" i="4" s="1"/>
  <c r="H36" i="4"/>
  <c r="J36" i="4" s="1"/>
  <c r="K36" i="3"/>
  <c r="H22" i="4"/>
  <c r="J22" i="4" s="1"/>
  <c r="K28" i="4"/>
  <c r="H28" i="4"/>
  <c r="J28" i="4" s="1"/>
  <c r="N27" i="4"/>
  <c r="M27" i="4"/>
  <c r="J27" i="4"/>
  <c r="N26" i="4"/>
  <c r="M26" i="4"/>
  <c r="J26" i="4"/>
  <c r="K25" i="4"/>
  <c r="H25" i="4"/>
  <c r="J25" i="4" s="1"/>
  <c r="N24" i="4"/>
  <c r="M24" i="4"/>
  <c r="J24" i="4"/>
  <c r="N23" i="4"/>
  <c r="M23" i="4"/>
  <c r="J23" i="4"/>
  <c r="K22" i="4"/>
  <c r="N22" i="4" s="1"/>
  <c r="N21" i="4"/>
  <c r="M21" i="4"/>
  <c r="J21" i="4"/>
  <c r="N20" i="4"/>
  <c r="M20" i="4"/>
  <c r="J20" i="4"/>
  <c r="N19" i="4"/>
  <c r="M19" i="4"/>
  <c r="J19" i="4"/>
  <c r="N18" i="4"/>
  <c r="M18" i="4"/>
  <c r="J18" i="4"/>
  <c r="N17" i="4"/>
  <c r="M17" i="4"/>
  <c r="J17" i="4"/>
  <c r="N16" i="4"/>
  <c r="M16" i="4"/>
  <c r="J16" i="4"/>
  <c r="N15" i="4"/>
  <c r="M15" i="4"/>
  <c r="J40" i="3"/>
  <c r="J39" i="3"/>
  <c r="J38" i="3"/>
  <c r="J37" i="3"/>
  <c r="N58" i="3"/>
  <c r="M58" i="3"/>
  <c r="J58" i="3"/>
  <c r="N54" i="3"/>
  <c r="M54" i="3"/>
  <c r="J54" i="3"/>
  <c r="N53" i="3"/>
  <c r="M53" i="3"/>
  <c r="J53" i="3"/>
  <c r="K108" i="3"/>
  <c r="H108" i="3"/>
  <c r="J108" i="3" s="1"/>
  <c r="H36" i="3"/>
  <c r="J36" i="3" s="1"/>
  <c r="N48" i="3"/>
  <c r="M48" i="3"/>
  <c r="J48" i="3"/>
  <c r="N47" i="3"/>
  <c r="M47" i="3"/>
  <c r="J47" i="3"/>
  <c r="N105" i="3"/>
  <c r="N104" i="3"/>
  <c r="N103" i="3"/>
  <c r="N102" i="3"/>
  <c r="N101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7" i="3"/>
  <c r="N56" i="3"/>
  <c r="N55" i="3"/>
  <c r="N52" i="3"/>
  <c r="N50" i="3"/>
  <c r="N49" i="3"/>
  <c r="N46" i="3"/>
  <c r="N45" i="3"/>
  <c r="N44" i="3"/>
  <c r="N43" i="3"/>
  <c r="N42" i="3"/>
  <c r="N41" i="3"/>
  <c r="N40" i="3"/>
  <c r="N39" i="3"/>
  <c r="N38" i="3"/>
  <c r="M105" i="3"/>
  <c r="M104" i="3"/>
  <c r="M103" i="3"/>
  <c r="M102" i="3"/>
  <c r="M101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7" i="3"/>
  <c r="M56" i="3"/>
  <c r="M55" i="3"/>
  <c r="M52" i="3"/>
  <c r="M50" i="3"/>
  <c r="M49" i="3"/>
  <c r="M46" i="3"/>
  <c r="M45" i="3"/>
  <c r="M44" i="3"/>
  <c r="M43" i="3"/>
  <c r="M42" i="3"/>
  <c r="M41" i="3"/>
  <c r="M40" i="3"/>
  <c r="M39" i="3"/>
  <c r="M38" i="3"/>
  <c r="K116" i="3"/>
  <c r="J107" i="3"/>
  <c r="J105" i="3"/>
  <c r="J104" i="3"/>
  <c r="J103" i="3"/>
  <c r="J102" i="3"/>
  <c r="J101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57" i="3"/>
  <c r="J56" i="3"/>
  <c r="J55" i="3"/>
  <c r="J52" i="3"/>
  <c r="J50" i="3"/>
  <c r="J49" i="3"/>
  <c r="J46" i="3"/>
  <c r="J45" i="3"/>
  <c r="J44" i="3"/>
  <c r="J43" i="3"/>
  <c r="J42" i="3"/>
  <c r="J41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K110" i="3"/>
  <c r="K109" i="3" s="1"/>
  <c r="K53" i="1"/>
  <c r="L145" i="6" l="1"/>
  <c r="L306" i="6"/>
  <c r="L146" i="6"/>
  <c r="L254" i="6"/>
  <c r="L307" i="6"/>
  <c r="L169" i="6"/>
  <c r="M313" i="6"/>
  <c r="L89" i="6"/>
  <c r="L87" i="6"/>
  <c r="L85" i="6"/>
  <c r="L83" i="6"/>
  <c r="L88" i="6"/>
  <c r="L86" i="6"/>
  <c r="L84" i="6"/>
  <c r="L82" i="6"/>
  <c r="L92" i="6"/>
  <c r="L90" i="6"/>
  <c r="L91" i="6"/>
  <c r="L310" i="6"/>
  <c r="L81" i="6"/>
  <c r="J51" i="3"/>
  <c r="J119" i="3" s="1"/>
  <c r="J106" i="3"/>
  <c r="J44" i="6"/>
  <c r="M94" i="6"/>
  <c r="N94" i="6"/>
  <c r="J36" i="6"/>
  <c r="L40" i="6"/>
  <c r="L48" i="6"/>
  <c r="L56" i="6"/>
  <c r="L64" i="6"/>
  <c r="L72" i="6"/>
  <c r="L80" i="6"/>
  <c r="L99" i="6"/>
  <c r="L107" i="6"/>
  <c r="L115" i="6"/>
  <c r="L123" i="6"/>
  <c r="L131" i="6"/>
  <c r="L139" i="6"/>
  <c r="L149" i="6"/>
  <c r="L157" i="6"/>
  <c r="L165" i="6"/>
  <c r="L173" i="6"/>
  <c r="L181" i="6"/>
  <c r="L189" i="6"/>
  <c r="L197" i="6"/>
  <c r="L205" i="6"/>
  <c r="L213" i="6"/>
  <c r="L221" i="6"/>
  <c r="L229" i="6"/>
  <c r="L237" i="6"/>
  <c r="L245" i="6"/>
  <c r="L253" i="6"/>
  <c r="L261" i="6"/>
  <c r="L269" i="6"/>
  <c r="L277" i="6"/>
  <c r="L285" i="6"/>
  <c r="L293" i="6"/>
  <c r="L301" i="6"/>
  <c r="L311" i="6"/>
  <c r="L41" i="6"/>
  <c r="L49" i="6"/>
  <c r="L57" i="6"/>
  <c r="L65" i="6"/>
  <c r="L73" i="6"/>
  <c r="L100" i="6"/>
  <c r="L108" i="6"/>
  <c r="L116" i="6"/>
  <c r="L124" i="6"/>
  <c r="L132" i="6"/>
  <c r="L140" i="6"/>
  <c r="L150" i="6"/>
  <c r="L158" i="6"/>
  <c r="L166" i="6"/>
  <c r="L174" i="6"/>
  <c r="L182" i="6"/>
  <c r="L190" i="6"/>
  <c r="L198" i="6"/>
  <c r="L206" i="6"/>
  <c r="L214" i="6"/>
  <c r="L222" i="6"/>
  <c r="L230" i="6"/>
  <c r="L238" i="6"/>
  <c r="L246" i="6"/>
  <c r="L262" i="6"/>
  <c r="L270" i="6"/>
  <c r="L278" i="6"/>
  <c r="L286" i="6"/>
  <c r="L294" i="6"/>
  <c r="L302" i="6"/>
  <c r="L312" i="6"/>
  <c r="L42" i="6"/>
  <c r="L50" i="6"/>
  <c r="L58" i="6"/>
  <c r="L66" i="6"/>
  <c r="L74" i="6"/>
  <c r="L93" i="6"/>
  <c r="L101" i="6"/>
  <c r="L109" i="6"/>
  <c r="L117" i="6"/>
  <c r="L125" i="6"/>
  <c r="L133" i="6"/>
  <c r="L141" i="6"/>
  <c r="L151" i="6"/>
  <c r="L159" i="6"/>
  <c r="L167" i="6"/>
  <c r="L175" i="6"/>
  <c r="L183" i="6"/>
  <c r="L191" i="6"/>
  <c r="L199" i="6"/>
  <c r="L207" i="6"/>
  <c r="L215" i="6"/>
  <c r="L223" i="6"/>
  <c r="L231" i="6"/>
  <c r="L239" i="6"/>
  <c r="L247" i="6"/>
  <c r="L255" i="6"/>
  <c r="L263" i="6"/>
  <c r="L271" i="6"/>
  <c r="L279" i="6"/>
  <c r="L287" i="6"/>
  <c r="L295" i="6"/>
  <c r="L303" i="6"/>
  <c r="L313" i="6"/>
  <c r="L43" i="6"/>
  <c r="L51" i="6"/>
  <c r="L59" i="6"/>
  <c r="L67" i="6"/>
  <c r="L75" i="6"/>
  <c r="L94" i="6"/>
  <c r="L102" i="6"/>
  <c r="L110" i="6"/>
  <c r="L118" i="6"/>
  <c r="L126" i="6"/>
  <c r="L134" i="6"/>
  <c r="L142" i="6"/>
  <c r="L152" i="6"/>
  <c r="L160" i="6"/>
  <c r="L168" i="6"/>
  <c r="L176" i="6"/>
  <c r="L184" i="6"/>
  <c r="L192" i="6"/>
  <c r="L200" i="6"/>
  <c r="L208" i="6"/>
  <c r="L216" i="6"/>
  <c r="L224" i="6"/>
  <c r="L232" i="6"/>
  <c r="L240" i="6"/>
  <c r="L248" i="6"/>
  <c r="L256" i="6"/>
  <c r="L264" i="6"/>
  <c r="L272" i="6"/>
  <c r="L280" i="6"/>
  <c r="L288" i="6"/>
  <c r="L296" i="6"/>
  <c r="L304" i="6"/>
  <c r="L44" i="6"/>
  <c r="L52" i="6"/>
  <c r="L60" i="6"/>
  <c r="L68" i="6"/>
  <c r="L76" i="6"/>
  <c r="L95" i="6"/>
  <c r="L103" i="6"/>
  <c r="L111" i="6"/>
  <c r="L119" i="6"/>
  <c r="L127" i="6"/>
  <c r="L135" i="6"/>
  <c r="L143" i="6"/>
  <c r="L153" i="6"/>
  <c r="L161" i="6"/>
  <c r="L177" i="6"/>
  <c r="L185" i="6"/>
  <c r="L193" i="6"/>
  <c r="L201" i="6"/>
  <c r="L209" i="6"/>
  <c r="L217" i="6"/>
  <c r="L225" i="6"/>
  <c r="L233" i="6"/>
  <c r="L241" i="6"/>
  <c r="L249" i="6"/>
  <c r="L257" i="6"/>
  <c r="L265" i="6"/>
  <c r="L273" i="6"/>
  <c r="L281" i="6"/>
  <c r="L289" i="6"/>
  <c r="L297" i="6"/>
  <c r="L305" i="6"/>
  <c r="L36" i="6"/>
  <c r="L45" i="6"/>
  <c r="L53" i="6"/>
  <c r="L61" i="6"/>
  <c r="L69" i="6"/>
  <c r="L77" i="6"/>
  <c r="L96" i="6"/>
  <c r="L104" i="6"/>
  <c r="L112" i="6"/>
  <c r="L120" i="6"/>
  <c r="L128" i="6"/>
  <c r="L136" i="6"/>
  <c r="L144" i="6"/>
  <c r="L154" i="6"/>
  <c r="L162" i="6"/>
  <c r="L170" i="6"/>
  <c r="L178" i="6"/>
  <c r="L186" i="6"/>
  <c r="L194" i="6"/>
  <c r="L202" i="6"/>
  <c r="L210" i="6"/>
  <c r="L218" i="6"/>
  <c r="L226" i="6"/>
  <c r="L234" i="6"/>
  <c r="L242" i="6"/>
  <c r="L250" i="6"/>
  <c r="L258" i="6"/>
  <c r="L266" i="6"/>
  <c r="L274" i="6"/>
  <c r="L282" i="6"/>
  <c r="L290" i="6"/>
  <c r="L298" i="6"/>
  <c r="L308" i="6"/>
  <c r="L38" i="6"/>
  <c r="L46" i="6"/>
  <c r="L54" i="6"/>
  <c r="L62" i="6"/>
  <c r="L70" i="6"/>
  <c r="L78" i="6"/>
  <c r="L97" i="6"/>
  <c r="L105" i="6"/>
  <c r="L113" i="6"/>
  <c r="L121" i="6"/>
  <c r="L129" i="6"/>
  <c r="L137" i="6"/>
  <c r="L147" i="6"/>
  <c r="L155" i="6"/>
  <c r="L163" i="6"/>
  <c r="L171" i="6"/>
  <c r="L179" i="6"/>
  <c r="L187" i="6"/>
  <c r="L195" i="6"/>
  <c r="L203" i="6"/>
  <c r="L211" i="6"/>
  <c r="L219" i="6"/>
  <c r="L227" i="6"/>
  <c r="L235" i="6"/>
  <c r="L243" i="6"/>
  <c r="L251" i="6"/>
  <c r="L259" i="6"/>
  <c r="L267" i="6"/>
  <c r="L275" i="6"/>
  <c r="L283" i="6"/>
  <c r="L291" i="6"/>
  <c r="L299" i="6"/>
  <c r="L309" i="6"/>
  <c r="L39" i="6"/>
  <c r="L47" i="6"/>
  <c r="L55" i="6"/>
  <c r="L63" i="6"/>
  <c r="L71" i="6"/>
  <c r="L79" i="6"/>
  <c r="L98" i="6"/>
  <c r="L106" i="6"/>
  <c r="L114" i="6"/>
  <c r="L122" i="6"/>
  <c r="L130" i="6"/>
  <c r="L138" i="6"/>
  <c r="L148" i="6"/>
  <c r="L156" i="6"/>
  <c r="L164" i="6"/>
  <c r="L172" i="6"/>
  <c r="L180" i="6"/>
  <c r="L188" i="6"/>
  <c r="L196" i="6"/>
  <c r="L204" i="6"/>
  <c r="L212" i="6"/>
  <c r="L220" i="6"/>
  <c r="L228" i="6"/>
  <c r="L236" i="6"/>
  <c r="L244" i="6"/>
  <c r="L252" i="6"/>
  <c r="L260" i="6"/>
  <c r="L268" i="6"/>
  <c r="L276" i="6"/>
  <c r="L284" i="6"/>
  <c r="L292" i="6"/>
  <c r="L300" i="6"/>
  <c r="N36" i="6"/>
  <c r="M36" i="6"/>
  <c r="M22" i="6"/>
  <c r="M28" i="6"/>
  <c r="N25" i="6"/>
  <c r="N22" i="6"/>
  <c r="H29" i="6"/>
  <c r="J22" i="6"/>
  <c r="K29" i="6"/>
  <c r="M25" i="6"/>
  <c r="H42" i="5"/>
  <c r="J42" i="5" s="1"/>
  <c r="M77" i="5"/>
  <c r="N77" i="5"/>
  <c r="N194" i="5"/>
  <c r="J36" i="5"/>
  <c r="M36" i="5"/>
  <c r="N36" i="5"/>
  <c r="N25" i="5"/>
  <c r="M22" i="5"/>
  <c r="J28" i="5"/>
  <c r="M28" i="5"/>
  <c r="N28" i="5"/>
  <c r="K29" i="5"/>
  <c r="N22" i="5"/>
  <c r="M25" i="5"/>
  <c r="H29" i="5"/>
  <c r="K106" i="4"/>
  <c r="N97" i="4"/>
  <c r="M97" i="4"/>
  <c r="J97" i="4"/>
  <c r="N47" i="4"/>
  <c r="M47" i="4"/>
  <c r="M36" i="4"/>
  <c r="N36" i="4"/>
  <c r="N28" i="4"/>
  <c r="M22" i="4"/>
  <c r="M25" i="4"/>
  <c r="N25" i="4"/>
  <c r="M28" i="4"/>
  <c r="K29" i="4"/>
  <c r="H29" i="4"/>
  <c r="M106" i="3"/>
  <c r="N106" i="3"/>
  <c r="M36" i="3"/>
  <c r="N36" i="3"/>
  <c r="N28" i="3"/>
  <c r="N27" i="3"/>
  <c r="N26" i="3"/>
  <c r="N24" i="3"/>
  <c r="N23" i="3"/>
  <c r="M28" i="3"/>
  <c r="M27" i="3"/>
  <c r="M26" i="3"/>
  <c r="M24" i="3"/>
  <c r="M23" i="3"/>
  <c r="K28" i="3"/>
  <c r="K25" i="3"/>
  <c r="K22" i="3"/>
  <c r="J28" i="3"/>
  <c r="J27" i="3"/>
  <c r="J26" i="3"/>
  <c r="J24" i="3"/>
  <c r="J23" i="3"/>
  <c r="J21" i="3"/>
  <c r="J20" i="3"/>
  <c r="J19" i="3"/>
  <c r="J18" i="3"/>
  <c r="J17" i="3"/>
  <c r="J16" i="3"/>
  <c r="J15" i="3"/>
  <c r="H28" i="3"/>
  <c r="H25" i="3"/>
  <c r="J25" i="3" s="1"/>
  <c r="H22" i="3"/>
  <c r="J22" i="3" s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K36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H36" i="1"/>
  <c r="H58" i="1" s="1"/>
  <c r="I48" i="1" s="1"/>
  <c r="H29" i="1"/>
  <c r="H25" i="1"/>
  <c r="M25" i="1" s="1"/>
  <c r="D33" i="1"/>
  <c r="K33" i="1"/>
  <c r="K30" i="1"/>
  <c r="M29" i="1"/>
  <c r="M30" i="1"/>
  <c r="L25" i="1"/>
  <c r="H30" i="1"/>
  <c r="I23" i="1" s="1"/>
  <c r="N15" i="1"/>
  <c r="I24" i="1"/>
  <c r="I16" i="1"/>
  <c r="L27" i="1"/>
  <c r="L26" i="1"/>
  <c r="L19" i="1"/>
  <c r="L18" i="1"/>
  <c r="G15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N29" i="1"/>
  <c r="N28" i="1"/>
  <c r="N27" i="1"/>
  <c r="N26" i="1"/>
  <c r="N24" i="1"/>
  <c r="N23" i="1"/>
  <c r="N22" i="1"/>
  <c r="N21" i="1"/>
  <c r="N20" i="1"/>
  <c r="N19" i="1"/>
  <c r="N18" i="1"/>
  <c r="N17" i="1"/>
  <c r="N16" i="1"/>
  <c r="M15" i="1"/>
  <c r="M28" i="1"/>
  <c r="M27" i="1"/>
  <c r="M26" i="1"/>
  <c r="M24" i="1"/>
  <c r="M23" i="1"/>
  <c r="M22" i="1"/>
  <c r="M21" i="1"/>
  <c r="M20" i="1"/>
  <c r="M19" i="1"/>
  <c r="M18" i="1"/>
  <c r="M17" i="1"/>
  <c r="M16" i="1"/>
  <c r="J16" i="1"/>
  <c r="J17" i="1"/>
  <c r="J18" i="1"/>
  <c r="J19" i="1"/>
  <c r="J20" i="1"/>
  <c r="J21" i="1"/>
  <c r="J23" i="1"/>
  <c r="J24" i="1"/>
  <c r="J26" i="1"/>
  <c r="J27" i="1"/>
  <c r="J28" i="1"/>
  <c r="J29" i="1"/>
  <c r="J15" i="1"/>
  <c r="K22" i="1"/>
  <c r="H22" i="1"/>
  <c r="J22" i="1" s="1"/>
  <c r="N44" i="6" l="1"/>
  <c r="H337" i="6"/>
  <c r="I145" i="6" s="1"/>
  <c r="I89" i="4"/>
  <c r="I87" i="4"/>
  <c r="I90" i="4"/>
  <c r="I88" i="4"/>
  <c r="L87" i="4"/>
  <c r="L90" i="4"/>
  <c r="L88" i="4"/>
  <c r="L89" i="4"/>
  <c r="L86" i="4"/>
  <c r="L85" i="4"/>
  <c r="L83" i="4"/>
  <c r="L84" i="4"/>
  <c r="I83" i="4"/>
  <c r="I86" i="4"/>
  <c r="I84" i="4"/>
  <c r="I85" i="4"/>
  <c r="L91" i="4"/>
  <c r="L92" i="4"/>
  <c r="I91" i="4"/>
  <c r="I92" i="4"/>
  <c r="I51" i="4"/>
  <c r="L51" i="4"/>
  <c r="I97" i="4"/>
  <c r="J106" i="4"/>
  <c r="I94" i="4"/>
  <c r="I77" i="4"/>
  <c r="I69" i="4"/>
  <c r="I53" i="4"/>
  <c r="I44" i="4"/>
  <c r="I93" i="4"/>
  <c r="I76" i="4"/>
  <c r="I68" i="4"/>
  <c r="I60" i="4"/>
  <c r="I52" i="4"/>
  <c r="I43" i="4"/>
  <c r="I73" i="4"/>
  <c r="I40" i="4"/>
  <c r="I75" i="4"/>
  <c r="I67" i="4"/>
  <c r="I59" i="4"/>
  <c r="I50" i="4"/>
  <c r="I42" i="4"/>
  <c r="I98" i="4"/>
  <c r="I57" i="4"/>
  <c r="I99" i="4"/>
  <c r="I82" i="4"/>
  <c r="I74" i="4"/>
  <c r="I66" i="4"/>
  <c r="I58" i="4"/>
  <c r="I49" i="4"/>
  <c r="I41" i="4"/>
  <c r="I81" i="4"/>
  <c r="I65" i="4"/>
  <c r="I48" i="4"/>
  <c r="I80" i="4"/>
  <c r="I72" i="4"/>
  <c r="I64" i="4"/>
  <c r="I56" i="4"/>
  <c r="I39" i="4"/>
  <c r="I95" i="4"/>
  <c r="I70" i="4"/>
  <c r="I45" i="4"/>
  <c r="I96" i="4"/>
  <c r="I79" i="4"/>
  <c r="I71" i="4"/>
  <c r="I63" i="4"/>
  <c r="I55" i="4"/>
  <c r="I46" i="4"/>
  <c r="I38" i="4"/>
  <c r="I78" i="4"/>
  <c r="I62" i="4"/>
  <c r="I54" i="4"/>
  <c r="I36" i="4"/>
  <c r="I61" i="4"/>
  <c r="I47" i="4"/>
  <c r="H119" i="3"/>
  <c r="I98" i="3" s="1"/>
  <c r="I90" i="3"/>
  <c r="I92" i="3"/>
  <c r="I93" i="3"/>
  <c r="K29" i="3"/>
  <c r="M44" i="6"/>
  <c r="I287" i="6"/>
  <c r="I137" i="6"/>
  <c r="I124" i="6"/>
  <c r="I144" i="6"/>
  <c r="I245" i="6"/>
  <c r="I149" i="6"/>
  <c r="I147" i="6"/>
  <c r="I288" i="6"/>
  <c r="I199" i="6"/>
  <c r="I48" i="6"/>
  <c r="I75" i="6"/>
  <c r="I195" i="6"/>
  <c r="I240" i="6"/>
  <c r="I58" i="6"/>
  <c r="I172" i="6"/>
  <c r="I156" i="6"/>
  <c r="I96" i="6"/>
  <c r="I232" i="6"/>
  <c r="I159" i="6"/>
  <c r="I65" i="6"/>
  <c r="I261" i="6"/>
  <c r="I218" i="6"/>
  <c r="I115" i="6"/>
  <c r="I179" i="6"/>
  <c r="I70" i="6"/>
  <c r="I289" i="6"/>
  <c r="I313" i="6"/>
  <c r="I150" i="6"/>
  <c r="I105" i="6"/>
  <c r="I308" i="6"/>
  <c r="I257" i="6"/>
  <c r="I52" i="6"/>
  <c r="I215" i="6"/>
  <c r="I151" i="6"/>
  <c r="I227" i="6"/>
  <c r="I163" i="6"/>
  <c r="I104" i="6"/>
  <c r="I264" i="6"/>
  <c r="I59" i="6"/>
  <c r="I271" i="6"/>
  <c r="N29" i="6"/>
  <c r="K30" i="6"/>
  <c r="M29" i="6"/>
  <c r="J29" i="6"/>
  <c r="H30" i="6"/>
  <c r="H229" i="5"/>
  <c r="I192" i="5" s="1"/>
  <c r="N42" i="5"/>
  <c r="M42" i="5"/>
  <c r="J29" i="5"/>
  <c r="M29" i="5"/>
  <c r="H30" i="5"/>
  <c r="N29" i="5"/>
  <c r="K30" i="5"/>
  <c r="L15" i="5" s="1"/>
  <c r="N106" i="4"/>
  <c r="L82" i="4"/>
  <c r="L74" i="4"/>
  <c r="L66" i="4"/>
  <c r="L58" i="4"/>
  <c r="L81" i="4"/>
  <c r="L73" i="4"/>
  <c r="L65" i="4"/>
  <c r="L57" i="4"/>
  <c r="L48" i="4"/>
  <c r="L40" i="4"/>
  <c r="L80" i="4"/>
  <c r="L72" i="4"/>
  <c r="L64" i="4"/>
  <c r="L56" i="4"/>
  <c r="L39" i="4"/>
  <c r="L96" i="4"/>
  <c r="L79" i="4"/>
  <c r="L71" i="4"/>
  <c r="L63" i="4"/>
  <c r="L55" i="4"/>
  <c r="L46" i="4"/>
  <c r="L38" i="4"/>
  <c r="L61" i="4"/>
  <c r="L76" i="4"/>
  <c r="L68" i="4"/>
  <c r="L52" i="4"/>
  <c r="L43" i="4"/>
  <c r="L67" i="4"/>
  <c r="L42" i="4"/>
  <c r="L41" i="4"/>
  <c r="L95" i="4"/>
  <c r="L78" i="4"/>
  <c r="L70" i="4"/>
  <c r="L62" i="4"/>
  <c r="L54" i="4"/>
  <c r="L45" i="4"/>
  <c r="L36" i="4"/>
  <c r="L94" i="4"/>
  <c r="L77" i="4"/>
  <c r="L69" i="4"/>
  <c r="L53" i="4"/>
  <c r="L44" i="4"/>
  <c r="L93" i="4"/>
  <c r="L60" i="4"/>
  <c r="L75" i="4"/>
  <c r="L59" i="4"/>
  <c r="L50" i="4"/>
  <c r="L49" i="4"/>
  <c r="L97" i="4"/>
  <c r="L47" i="4"/>
  <c r="M106" i="4"/>
  <c r="K119" i="3"/>
  <c r="J29" i="4"/>
  <c r="M29" i="4"/>
  <c r="H30" i="4"/>
  <c r="K30" i="4"/>
  <c r="L29" i="4" s="1"/>
  <c r="N29" i="4"/>
  <c r="I54" i="3"/>
  <c r="I58" i="3"/>
  <c r="N51" i="3"/>
  <c r="M51" i="3"/>
  <c r="M119" i="3" s="1"/>
  <c r="I36" i="3"/>
  <c r="I77" i="3"/>
  <c r="I69" i="3"/>
  <c r="I67" i="3"/>
  <c r="I46" i="3"/>
  <c r="I82" i="3"/>
  <c r="I74" i="3"/>
  <c r="I108" i="3"/>
  <c r="I79" i="3"/>
  <c r="I63" i="3"/>
  <c r="I42" i="3"/>
  <c r="I51" i="3"/>
  <c r="I41" i="3"/>
  <c r="I39" i="3"/>
  <c r="I75" i="3"/>
  <c r="I59" i="3"/>
  <c r="I38" i="3"/>
  <c r="I73" i="3"/>
  <c r="I56" i="3"/>
  <c r="I62" i="3"/>
  <c r="I104" i="3"/>
  <c r="I78" i="3"/>
  <c r="M22" i="3"/>
  <c r="N25" i="3"/>
  <c r="M25" i="3"/>
  <c r="H29" i="3"/>
  <c r="N22" i="3"/>
  <c r="K30" i="3"/>
  <c r="I41" i="1"/>
  <c r="K58" i="1"/>
  <c r="L52" i="1" s="1"/>
  <c r="N36" i="1"/>
  <c r="I49" i="1"/>
  <c r="I42" i="1"/>
  <c r="I50" i="1"/>
  <c r="J36" i="1"/>
  <c r="J58" i="1"/>
  <c r="I43" i="1"/>
  <c r="I51" i="1"/>
  <c r="I44" i="1"/>
  <c r="I52" i="1"/>
  <c r="I36" i="1"/>
  <c r="I45" i="1"/>
  <c r="M36" i="1"/>
  <c r="I38" i="1"/>
  <c r="I46" i="1"/>
  <c r="I39" i="1"/>
  <c r="I47" i="1"/>
  <c r="I40" i="1"/>
  <c r="J25" i="1"/>
  <c r="N25" i="1"/>
  <c r="L20" i="1"/>
  <c r="L28" i="1"/>
  <c r="L21" i="1"/>
  <c r="L29" i="1"/>
  <c r="L22" i="1"/>
  <c r="L30" i="1"/>
  <c r="L15" i="1"/>
  <c r="L23" i="1"/>
  <c r="L16" i="1"/>
  <c r="L24" i="1"/>
  <c r="L17" i="1"/>
  <c r="I17" i="1"/>
  <c r="I25" i="1"/>
  <c r="J30" i="1"/>
  <c r="I18" i="1"/>
  <c r="I26" i="1"/>
  <c r="I19" i="1"/>
  <c r="I27" i="1"/>
  <c r="I20" i="1"/>
  <c r="I28" i="1"/>
  <c r="I21" i="1"/>
  <c r="I29" i="1"/>
  <c r="N30" i="1"/>
  <c r="I22" i="1"/>
  <c r="I30" i="1"/>
  <c r="I15" i="1"/>
  <c r="I162" i="6" l="1"/>
  <c r="I306" i="6"/>
  <c r="I146" i="6"/>
  <c r="I307" i="6"/>
  <c r="I310" i="6"/>
  <c r="I237" i="6"/>
  <c r="I64" i="6"/>
  <c r="I285" i="6"/>
  <c r="I270" i="6"/>
  <c r="I60" i="6"/>
  <c r="I69" i="6"/>
  <c r="I165" i="6"/>
  <c r="I301" i="6"/>
  <c r="I157" i="6"/>
  <c r="I176" i="6"/>
  <c r="I255" i="6"/>
  <c r="I263" i="6"/>
  <c r="I53" i="6"/>
  <c r="I88" i="6"/>
  <c r="I86" i="6"/>
  <c r="I84" i="6"/>
  <c r="I82" i="6"/>
  <c r="I89" i="6"/>
  <c r="I87" i="6"/>
  <c r="I85" i="6"/>
  <c r="I83" i="6"/>
  <c r="I99" i="6"/>
  <c r="I298" i="6"/>
  <c r="I279" i="6"/>
  <c r="I57" i="6"/>
  <c r="I168" i="6"/>
  <c r="I239" i="6"/>
  <c r="I276" i="6"/>
  <c r="I188" i="6"/>
  <c r="I303" i="6"/>
  <c r="I76" i="6"/>
  <c r="I90" i="6"/>
  <c r="I91" i="6"/>
  <c r="I92" i="6"/>
  <c r="I141" i="6"/>
  <c r="I47" i="6"/>
  <c r="I242" i="6"/>
  <c r="I304" i="6"/>
  <c r="I161" i="6"/>
  <c r="I194" i="6"/>
  <c r="M337" i="6"/>
  <c r="I192" i="6"/>
  <c r="I241" i="6"/>
  <c r="I136" i="6"/>
  <c r="I51" i="6"/>
  <c r="I275" i="6"/>
  <c r="I38" i="6"/>
  <c r="I295" i="6"/>
  <c r="I204" i="6"/>
  <c r="I201" i="6"/>
  <c r="I129" i="6"/>
  <c r="I169" i="6"/>
  <c r="I207" i="6"/>
  <c r="I97" i="6"/>
  <c r="I100" i="6"/>
  <c r="I36" i="6"/>
  <c r="I253" i="6"/>
  <c r="I77" i="6"/>
  <c r="I101" i="6"/>
  <c r="I174" i="6"/>
  <c r="I274" i="6"/>
  <c r="I211" i="6"/>
  <c r="I160" i="6"/>
  <c r="I79" i="6"/>
  <c r="I122" i="6"/>
  <c r="I110" i="6"/>
  <c r="I228" i="6"/>
  <c r="I281" i="6"/>
  <c r="I63" i="6"/>
  <c r="I219" i="6"/>
  <c r="I248" i="6"/>
  <c r="I189" i="6"/>
  <c r="I202" i="6"/>
  <c r="I233" i="6"/>
  <c r="I139" i="6"/>
  <c r="I154" i="6"/>
  <c r="I238" i="6"/>
  <c r="I258" i="6"/>
  <c r="I206" i="6"/>
  <c r="I131" i="6"/>
  <c r="I229" i="6"/>
  <c r="I44" i="6"/>
  <c r="I107" i="6"/>
  <c r="I67" i="6"/>
  <c r="I171" i="6"/>
  <c r="I126" i="6"/>
  <c r="I108" i="6"/>
  <c r="I220" i="6"/>
  <c r="J337" i="6"/>
  <c r="I210" i="6"/>
  <c r="I269" i="6"/>
  <c r="I282" i="6"/>
  <c r="I290" i="6"/>
  <c r="I221" i="6"/>
  <c r="I250" i="6"/>
  <c r="I125" i="6"/>
  <c r="I62" i="6"/>
  <c r="I280" i="6"/>
  <c r="I213" i="6"/>
  <c r="I293" i="6"/>
  <c r="I249" i="6"/>
  <c r="I173" i="6"/>
  <c r="I272" i="6"/>
  <c r="I292" i="6"/>
  <c r="I224" i="6"/>
  <c r="I175" i="6"/>
  <c r="I181" i="6"/>
  <c r="I297" i="6"/>
  <c r="I203" i="6"/>
  <c r="I262" i="6"/>
  <c r="I113" i="6"/>
  <c r="I278" i="6"/>
  <c r="I117" i="6"/>
  <c r="I54" i="6"/>
  <c r="I223" i="6"/>
  <c r="I94" i="6"/>
  <c r="I81" i="6"/>
  <c r="I286" i="6"/>
  <c r="I119" i="6"/>
  <c r="I291" i="6"/>
  <c r="I294" i="6"/>
  <c r="I127" i="6"/>
  <c r="I235" i="6"/>
  <c r="I133" i="6"/>
  <c r="I186" i="6"/>
  <c r="I153" i="6"/>
  <c r="I39" i="6"/>
  <c r="I43" i="6"/>
  <c r="I78" i="6"/>
  <c r="I183" i="6"/>
  <c r="I73" i="6"/>
  <c r="I143" i="6"/>
  <c r="I190" i="6"/>
  <c r="I68" i="6"/>
  <c r="I41" i="6"/>
  <c r="I273" i="6"/>
  <c r="I252" i="6"/>
  <c r="I118" i="6"/>
  <c r="I244" i="6"/>
  <c r="I184" i="6"/>
  <c r="I40" i="6"/>
  <c r="I196" i="6"/>
  <c r="I66" i="6"/>
  <c r="I185" i="6"/>
  <c r="I236" i="6"/>
  <c r="I74" i="6"/>
  <c r="I193" i="6"/>
  <c r="I299" i="6"/>
  <c r="I231" i="6"/>
  <c r="I266" i="6"/>
  <c r="I128" i="6"/>
  <c r="I72" i="6"/>
  <c r="I152" i="6"/>
  <c r="I187" i="6"/>
  <c r="I256" i="6"/>
  <c r="I182" i="6"/>
  <c r="I225" i="6"/>
  <c r="I93" i="6"/>
  <c r="I45" i="6"/>
  <c r="I132" i="6"/>
  <c r="I61" i="6"/>
  <c r="I56" i="6"/>
  <c r="I216" i="6"/>
  <c r="I116" i="6"/>
  <c r="I226" i="6"/>
  <c r="I109" i="6"/>
  <c r="I71" i="6"/>
  <c r="I158" i="6"/>
  <c r="I134" i="6"/>
  <c r="I170" i="6"/>
  <c r="I148" i="6"/>
  <c r="I166" i="6"/>
  <c r="I142" i="6"/>
  <c r="I112" i="6"/>
  <c r="I106" i="6"/>
  <c r="I246" i="6"/>
  <c r="I111" i="6"/>
  <c r="I259" i="6"/>
  <c r="I121" i="6"/>
  <c r="I130" i="6"/>
  <c r="I254" i="6"/>
  <c r="I135" i="6"/>
  <c r="I267" i="6"/>
  <c r="I205" i="6"/>
  <c r="I114" i="6"/>
  <c r="I167" i="6"/>
  <c r="I305" i="6"/>
  <c r="I180" i="6"/>
  <c r="I283" i="6"/>
  <c r="I138" i="6"/>
  <c r="I214" i="6"/>
  <c r="I95" i="6"/>
  <c r="I243" i="6"/>
  <c r="I49" i="6"/>
  <c r="I296" i="6"/>
  <c r="I155" i="6"/>
  <c r="I311" i="6"/>
  <c r="I46" i="6"/>
  <c r="I265" i="6"/>
  <c r="I98" i="6"/>
  <c r="I222" i="6"/>
  <c r="I200" i="6"/>
  <c r="I234" i="6"/>
  <c r="I164" i="6"/>
  <c r="I230" i="6"/>
  <c r="I208" i="6"/>
  <c r="I178" i="6"/>
  <c r="I268" i="6"/>
  <c r="I42" i="6"/>
  <c r="I209" i="6"/>
  <c r="I300" i="6"/>
  <c r="I55" i="6"/>
  <c r="I212" i="6"/>
  <c r="I50" i="6"/>
  <c r="I217" i="6"/>
  <c r="I277" i="6"/>
  <c r="I198" i="6"/>
  <c r="I80" i="6"/>
  <c r="I247" i="6"/>
  <c r="I120" i="6"/>
  <c r="I197" i="6"/>
  <c r="I123" i="6"/>
  <c r="I284" i="6"/>
  <c r="I312" i="6"/>
  <c r="I177" i="6"/>
  <c r="I260" i="6"/>
  <c r="I140" i="6"/>
  <c r="I103" i="6"/>
  <c r="I251" i="6"/>
  <c r="I102" i="6"/>
  <c r="I302" i="6"/>
  <c r="I191" i="6"/>
  <c r="I309" i="6"/>
  <c r="I181" i="5"/>
  <c r="I179" i="5"/>
  <c r="I180" i="5"/>
  <c r="I183" i="5"/>
  <c r="I178" i="5"/>
  <c r="I184" i="5"/>
  <c r="I182" i="5"/>
  <c r="I185" i="5"/>
  <c r="I164" i="5"/>
  <c r="I176" i="5"/>
  <c r="I150" i="5"/>
  <c r="I142" i="5"/>
  <c r="I153" i="5"/>
  <c r="I141" i="5"/>
  <c r="I140" i="5"/>
  <c r="I148" i="5"/>
  <c r="I151" i="5"/>
  <c r="I143" i="5"/>
  <c r="I146" i="5"/>
  <c r="I154" i="5"/>
  <c r="I149" i="5"/>
  <c r="I152" i="5"/>
  <c r="I144" i="5"/>
  <c r="I147" i="5"/>
  <c r="I139" i="5"/>
  <c r="I145" i="5"/>
  <c r="I158" i="5"/>
  <c r="I157" i="5"/>
  <c r="I155" i="5"/>
  <c r="I156" i="5"/>
  <c r="I159" i="5"/>
  <c r="I229" i="5"/>
  <c r="I50" i="5"/>
  <c r="I114" i="5"/>
  <c r="I115" i="5"/>
  <c r="I108" i="5"/>
  <c r="I116" i="5"/>
  <c r="I109" i="5"/>
  <c r="I117" i="5"/>
  <c r="I110" i="5"/>
  <c r="I111" i="5"/>
  <c r="I112" i="5"/>
  <c r="I113" i="5"/>
  <c r="I98" i="5"/>
  <c r="I41" i="5"/>
  <c r="I172" i="5"/>
  <c r="I77" i="5"/>
  <c r="I63" i="5"/>
  <c r="I220" i="5"/>
  <c r="I219" i="5"/>
  <c r="I54" i="5"/>
  <c r="I167" i="5"/>
  <c r="I74" i="5"/>
  <c r="I97" i="3"/>
  <c r="I89" i="3"/>
  <c r="I96" i="3"/>
  <c r="I88" i="3"/>
  <c r="I64" i="3"/>
  <c r="I68" i="3"/>
  <c r="I81" i="3"/>
  <c r="I85" i="3"/>
  <c r="I99" i="3"/>
  <c r="I80" i="3"/>
  <c r="I76" i="3"/>
  <c r="I57" i="3"/>
  <c r="I106" i="3"/>
  <c r="I86" i="3"/>
  <c r="I52" i="3"/>
  <c r="I66" i="3"/>
  <c r="I84" i="3"/>
  <c r="I55" i="3"/>
  <c r="I50" i="3"/>
  <c r="I94" i="3"/>
  <c r="I71" i="3"/>
  <c r="I103" i="3"/>
  <c r="I105" i="3"/>
  <c r="I72" i="3"/>
  <c r="I61" i="3"/>
  <c r="I53" i="3"/>
  <c r="I100" i="3"/>
  <c r="I43" i="3"/>
  <c r="I102" i="3"/>
  <c r="I49" i="3"/>
  <c r="I70" i="3"/>
  <c r="I44" i="3"/>
  <c r="I83" i="3"/>
  <c r="I48" i="3"/>
  <c r="I95" i="3"/>
  <c r="I91" i="3"/>
  <c r="I101" i="3"/>
  <c r="I45" i="3"/>
  <c r="I60" i="3"/>
  <c r="I107" i="3"/>
  <c r="I65" i="3"/>
  <c r="I40" i="3"/>
  <c r="I47" i="3"/>
  <c r="I87" i="3"/>
  <c r="L87" i="3"/>
  <c r="L95" i="3"/>
  <c r="L96" i="3"/>
  <c r="L89" i="3"/>
  <c r="L97" i="3"/>
  <c r="L90" i="3"/>
  <c r="L91" i="3"/>
  <c r="L99" i="3"/>
  <c r="L92" i="3"/>
  <c r="L100" i="3"/>
  <c r="L93" i="3"/>
  <c r="L88" i="3"/>
  <c r="L98" i="3"/>
  <c r="L94" i="3"/>
  <c r="L66" i="3"/>
  <c r="L102" i="3"/>
  <c r="L54" i="3"/>
  <c r="L104" i="3"/>
  <c r="L67" i="3"/>
  <c r="L78" i="3"/>
  <c r="L56" i="3"/>
  <c r="L58" i="3"/>
  <c r="L82" i="3"/>
  <c r="L77" i="3"/>
  <c r="L41" i="3"/>
  <c r="L42" i="3"/>
  <c r="L83" i="3"/>
  <c r="L52" i="3"/>
  <c r="L107" i="3"/>
  <c r="L45" i="3"/>
  <c r="L74" i="3"/>
  <c r="L105" i="3"/>
  <c r="L62" i="3"/>
  <c r="L60" i="3"/>
  <c r="L50" i="3"/>
  <c r="L47" i="3"/>
  <c r="L64" i="3"/>
  <c r="L70" i="3"/>
  <c r="L57" i="3"/>
  <c r="L65" i="3"/>
  <c r="L55" i="3"/>
  <c r="L68" i="3"/>
  <c r="L59" i="3"/>
  <c r="L85" i="3"/>
  <c r="L71" i="3"/>
  <c r="L63" i="3"/>
  <c r="L106" i="3"/>
  <c r="L108" i="3"/>
  <c r="L75" i="3"/>
  <c r="L43" i="3"/>
  <c r="L44" i="3"/>
  <c r="L84" i="3"/>
  <c r="L101" i="3"/>
  <c r="L39" i="3"/>
  <c r="L72" i="3"/>
  <c r="L61" i="3"/>
  <c r="L40" i="3"/>
  <c r="L69" i="3"/>
  <c r="L53" i="3"/>
  <c r="L79" i="3"/>
  <c r="L86" i="3"/>
  <c r="L38" i="3"/>
  <c r="L76" i="3"/>
  <c r="L103" i="3"/>
  <c r="L80" i="3"/>
  <c r="L36" i="3"/>
  <c r="L51" i="3"/>
  <c r="L73" i="3"/>
  <c r="L46" i="3"/>
  <c r="L49" i="3"/>
  <c r="L48" i="3"/>
  <c r="L81" i="3"/>
  <c r="L29" i="6"/>
  <c r="L15" i="6"/>
  <c r="I23" i="6"/>
  <c r="I17" i="6"/>
  <c r="I20" i="6"/>
  <c r="M30" i="6"/>
  <c r="I27" i="6"/>
  <c r="I15" i="6"/>
  <c r="I24" i="6"/>
  <c r="I18" i="6"/>
  <c r="I28" i="6"/>
  <c r="I21" i="6"/>
  <c r="J30" i="6"/>
  <c r="I16" i="6"/>
  <c r="I30" i="6"/>
  <c r="I19" i="6"/>
  <c r="I26" i="6"/>
  <c r="I22" i="6"/>
  <c r="I25" i="6"/>
  <c r="I29" i="6"/>
  <c r="K33" i="6"/>
  <c r="L27" i="6"/>
  <c r="N30" i="6"/>
  <c r="L28" i="6"/>
  <c r="L24" i="6"/>
  <c r="L18" i="6"/>
  <c r="L20" i="6"/>
  <c r="L21" i="6"/>
  <c r="L30" i="6"/>
  <c r="L22" i="6"/>
  <c r="L16" i="6"/>
  <c r="L19" i="6"/>
  <c r="L26" i="6"/>
  <c r="L23" i="6"/>
  <c r="L17" i="6"/>
  <c r="L25" i="6"/>
  <c r="I162" i="5"/>
  <c r="I69" i="5"/>
  <c r="J229" i="5"/>
  <c r="I215" i="5"/>
  <c r="I68" i="5"/>
  <c r="I208" i="5"/>
  <c r="I171" i="5"/>
  <c r="I101" i="5"/>
  <c r="I105" i="5"/>
  <c r="I92" i="5"/>
  <c r="I135" i="5"/>
  <c r="I119" i="5"/>
  <c r="I166" i="5"/>
  <c r="I39" i="5"/>
  <c r="I61" i="5"/>
  <c r="I227" i="5"/>
  <c r="I213" i="5"/>
  <c r="I214" i="5"/>
  <c r="I42" i="5"/>
  <c r="I103" i="5"/>
  <c r="I218" i="5"/>
  <c r="I62" i="5"/>
  <c r="I55" i="5"/>
  <c r="I191" i="5"/>
  <c r="I199" i="5"/>
  <c r="I228" i="5"/>
  <c r="I65" i="5"/>
  <c r="I95" i="5"/>
  <c r="I82" i="5"/>
  <c r="I78" i="5"/>
  <c r="I226" i="5"/>
  <c r="I206" i="5"/>
  <c r="I211" i="5"/>
  <c r="I200" i="5"/>
  <c r="I224" i="5"/>
  <c r="I123" i="5"/>
  <c r="I64" i="5"/>
  <c r="I99" i="5"/>
  <c r="I202" i="5"/>
  <c r="I168" i="5"/>
  <c r="I197" i="5"/>
  <c r="I190" i="5"/>
  <c r="I100" i="5"/>
  <c r="I137" i="5"/>
  <c r="I107" i="5"/>
  <c r="I196" i="5"/>
  <c r="I186" i="5"/>
  <c r="I43" i="5"/>
  <c r="I97" i="5"/>
  <c r="I170" i="5"/>
  <c r="I187" i="5"/>
  <c r="I45" i="5"/>
  <c r="I106" i="5"/>
  <c r="I47" i="5"/>
  <c r="I81" i="5"/>
  <c r="I212" i="5"/>
  <c r="I49" i="5"/>
  <c r="I207" i="5"/>
  <c r="I44" i="5"/>
  <c r="I209" i="5"/>
  <c r="I133" i="5"/>
  <c r="I60" i="5"/>
  <c r="I84" i="5"/>
  <c r="I83" i="5"/>
  <c r="I104" i="5"/>
  <c r="I216" i="5"/>
  <c r="I87" i="5"/>
  <c r="I75" i="5"/>
  <c r="I93" i="5"/>
  <c r="I210" i="5"/>
  <c r="I72" i="5"/>
  <c r="I118" i="5"/>
  <c r="I136" i="5"/>
  <c r="I223" i="5"/>
  <c r="I221" i="5"/>
  <c r="I161" i="5"/>
  <c r="I204" i="5"/>
  <c r="I90" i="5"/>
  <c r="I127" i="5"/>
  <c r="I70" i="5"/>
  <c r="I76" i="5"/>
  <c r="I89" i="5"/>
  <c r="I177" i="5"/>
  <c r="I51" i="5"/>
  <c r="I125" i="5"/>
  <c r="I58" i="5"/>
  <c r="I48" i="5"/>
  <c r="I225" i="5"/>
  <c r="I96" i="5"/>
  <c r="I160" i="5"/>
  <c r="I67" i="5"/>
  <c r="I85" i="5"/>
  <c r="I122" i="5"/>
  <c r="I194" i="5"/>
  <c r="I121" i="5"/>
  <c r="I193" i="5"/>
  <c r="I165" i="5"/>
  <c r="I128" i="5"/>
  <c r="I94" i="5"/>
  <c r="I66" i="5"/>
  <c r="I102" i="5"/>
  <c r="I163" i="5"/>
  <c r="I195" i="5"/>
  <c r="I175" i="5"/>
  <c r="I91" i="5"/>
  <c r="I132" i="5"/>
  <c r="I79" i="5"/>
  <c r="I71" i="5"/>
  <c r="I173" i="5"/>
  <c r="I222" i="5"/>
  <c r="I38" i="5"/>
  <c r="I120" i="5"/>
  <c r="I86" i="5"/>
  <c r="I201" i="5"/>
  <c r="I36" i="5"/>
  <c r="I40" i="5"/>
  <c r="I52" i="5"/>
  <c r="I88" i="5"/>
  <c r="I174" i="5"/>
  <c r="I53" i="5"/>
  <c r="I169" i="5"/>
  <c r="I188" i="5"/>
  <c r="I129" i="5"/>
  <c r="I138" i="5"/>
  <c r="I124" i="5"/>
  <c r="I203" i="5"/>
  <c r="I126" i="5"/>
  <c r="I73" i="5"/>
  <c r="I189" i="5"/>
  <c r="I134" i="5"/>
  <c r="I130" i="5"/>
  <c r="I46" i="5"/>
  <c r="I57" i="5"/>
  <c r="I205" i="5"/>
  <c r="I80" i="5"/>
  <c r="I59" i="5"/>
  <c r="I198" i="5"/>
  <c r="I217" i="5"/>
  <c r="I131" i="5"/>
  <c r="I56" i="5"/>
  <c r="L29" i="5"/>
  <c r="L21" i="5"/>
  <c r="L18" i="5"/>
  <c r="L20" i="5"/>
  <c r="L17" i="5"/>
  <c r="L19" i="5"/>
  <c r="L16" i="5"/>
  <c r="I15" i="5"/>
  <c r="I20" i="5"/>
  <c r="I17" i="5"/>
  <c r="I19" i="5"/>
  <c r="I16" i="5"/>
  <c r="I21" i="5"/>
  <c r="I18" i="5"/>
  <c r="K33" i="5"/>
  <c r="L27" i="5"/>
  <c r="L30" i="5"/>
  <c r="N30" i="5"/>
  <c r="L24" i="5"/>
  <c r="L23" i="5"/>
  <c r="L26" i="5"/>
  <c r="L25" i="5"/>
  <c r="L28" i="5"/>
  <c r="L22" i="5"/>
  <c r="M30" i="5"/>
  <c r="I24" i="5"/>
  <c r="J30" i="5"/>
  <c r="I22" i="5"/>
  <c r="I26" i="5"/>
  <c r="I23" i="5"/>
  <c r="I27" i="5"/>
  <c r="I30" i="5"/>
  <c r="I25" i="5"/>
  <c r="I28" i="5"/>
  <c r="I29" i="5"/>
  <c r="L19" i="4"/>
  <c r="N30" i="4"/>
  <c r="L18" i="4"/>
  <c r="L22" i="4"/>
  <c r="L26" i="4"/>
  <c r="L23" i="4"/>
  <c r="L17" i="4"/>
  <c r="L21" i="4"/>
  <c r="L20" i="4"/>
  <c r="K33" i="4"/>
  <c r="L27" i="4"/>
  <c r="L15" i="4"/>
  <c r="L24" i="4"/>
  <c r="L30" i="4"/>
  <c r="L16" i="4"/>
  <c r="L25" i="4"/>
  <c r="L28" i="4"/>
  <c r="I28" i="4"/>
  <c r="I21" i="4"/>
  <c r="I22" i="4"/>
  <c r="I20" i="4"/>
  <c r="J30" i="4"/>
  <c r="I16" i="4"/>
  <c r="I30" i="4"/>
  <c r="I19" i="4"/>
  <c r="M30" i="4"/>
  <c r="I27" i="4"/>
  <c r="I24" i="4"/>
  <c r="I18" i="4"/>
  <c r="I26" i="4"/>
  <c r="I23" i="4"/>
  <c r="I17" i="4"/>
  <c r="I15" i="4"/>
  <c r="I25" i="4"/>
  <c r="I29" i="4"/>
  <c r="M29" i="3"/>
  <c r="N29" i="3"/>
  <c r="H30" i="3"/>
  <c r="M30" i="3" s="1"/>
  <c r="J29" i="3"/>
  <c r="L18" i="3"/>
  <c r="L19" i="3"/>
  <c r="L21" i="3"/>
  <c r="L17" i="3"/>
  <c r="L20" i="3"/>
  <c r="L15" i="3"/>
  <c r="L16" i="3"/>
  <c r="L22" i="3"/>
  <c r="K33" i="3"/>
  <c r="L28" i="3"/>
  <c r="L23" i="3"/>
  <c r="L27" i="3"/>
  <c r="L25" i="3"/>
  <c r="L29" i="3"/>
  <c r="L26" i="3"/>
  <c r="L24" i="3"/>
  <c r="L30" i="3"/>
  <c r="L44" i="1"/>
  <c r="M58" i="1"/>
  <c r="L39" i="1"/>
  <c r="L45" i="1"/>
  <c r="L47" i="1"/>
  <c r="L53" i="1"/>
  <c r="L55" i="1"/>
  <c r="L50" i="1"/>
  <c r="L49" i="1"/>
  <c r="L48" i="1"/>
  <c r="L43" i="1"/>
  <c r="L42" i="1"/>
  <c r="L38" i="1"/>
  <c r="L41" i="1"/>
  <c r="L56" i="1"/>
  <c r="L40" i="1"/>
  <c r="L51" i="1"/>
  <c r="L54" i="1"/>
  <c r="L36" i="1"/>
  <c r="N58" i="1"/>
  <c r="L46" i="1"/>
  <c r="N30" i="3" l="1"/>
  <c r="I28" i="3"/>
  <c r="I18" i="3"/>
  <c r="I17" i="3"/>
  <c r="I16" i="3"/>
  <c r="I26" i="3"/>
  <c r="I24" i="3"/>
  <c r="I20" i="3"/>
  <c r="J30" i="3"/>
  <c r="I30" i="3"/>
  <c r="I25" i="3"/>
  <c r="I19" i="3"/>
  <c r="I21" i="3"/>
  <c r="I29" i="3"/>
  <c r="I22" i="3"/>
  <c r="I15" i="3"/>
  <c r="I27" i="3"/>
  <c r="I23" i="3"/>
  <c r="N196" i="5" l="1"/>
  <c r="M196" i="5"/>
  <c r="L187" i="5"/>
  <c r="L160" i="5"/>
  <c r="L161" i="5"/>
  <c r="L61" i="5"/>
  <c r="L43" i="5"/>
  <c r="L133" i="5"/>
  <c r="L194" i="5"/>
  <c r="M229" i="5"/>
  <c r="L71" i="5"/>
  <c r="L101" i="5"/>
  <c r="L120" i="5"/>
  <c r="L188" i="5"/>
  <c r="L102" i="5"/>
  <c r="L55" i="5"/>
  <c r="L229" i="5"/>
  <c r="L226" i="5"/>
  <c r="L73" i="5"/>
  <c r="L91" i="5"/>
  <c r="L46" i="5"/>
  <c r="L171" i="5"/>
  <c r="L205" i="5"/>
  <c r="L74" i="5"/>
  <c r="L59" i="5"/>
  <c r="L225" i="5"/>
  <c r="L213" i="5"/>
  <c r="L47" i="5"/>
  <c r="L178" i="5"/>
  <c r="L86" i="5"/>
  <c r="L128" i="5"/>
  <c r="L197" i="5"/>
  <c r="M197" i="5"/>
  <c r="N195" i="5"/>
  <c r="M195" i="5"/>
  <c r="N197" i="5"/>
  <c r="K229" i="5"/>
  <c r="L48" i="5" s="1"/>
  <c r="L209" i="5" l="1"/>
  <c r="L84" i="5"/>
  <c r="L155" i="5"/>
  <c r="L50" i="5"/>
  <c r="L58" i="5"/>
  <c r="L184" i="5"/>
  <c r="L175" i="5"/>
  <c r="L142" i="5"/>
  <c r="L151" i="5"/>
  <c r="L215" i="5"/>
  <c r="L156" i="5"/>
  <c r="L182" i="5"/>
  <c r="L65" i="5"/>
  <c r="L146" i="5"/>
  <c r="L227" i="5"/>
  <c r="L62" i="5"/>
  <c r="L218" i="5"/>
  <c r="L221" i="5"/>
  <c r="L60" i="5"/>
  <c r="L132" i="5"/>
  <c r="L121" i="5"/>
  <c r="L137" i="5"/>
  <c r="L40" i="5"/>
  <c r="L224" i="5"/>
  <c r="L109" i="5"/>
  <c r="L220" i="5"/>
  <c r="L99" i="5"/>
  <c r="L149" i="5"/>
  <c r="L216" i="5"/>
  <c r="L53" i="5"/>
  <c r="L200" i="5"/>
  <c r="L152" i="5"/>
  <c r="L199" i="5"/>
  <c r="L195" i="5"/>
  <c r="L98" i="5"/>
  <c r="L228" i="5"/>
  <c r="L68" i="5"/>
  <c r="L212" i="5"/>
  <c r="L177" i="5"/>
  <c r="L56" i="5"/>
  <c r="L219" i="5"/>
  <c r="L210" i="5"/>
  <c r="L70" i="5"/>
  <c r="L207" i="5"/>
  <c r="L173" i="5"/>
  <c r="L76" i="5"/>
  <c r="L198" i="5"/>
  <c r="N229" i="5"/>
  <c r="L111" i="5"/>
  <c r="L186" i="5"/>
  <c r="L104" i="5"/>
  <c r="L196" i="5"/>
  <c r="L214" i="5"/>
  <c r="L131" i="5"/>
  <c r="L208" i="5"/>
  <c r="L97" i="5"/>
  <c r="L180" i="5"/>
  <c r="L54" i="5"/>
  <c r="L90" i="5"/>
  <c r="L49" i="5"/>
  <c r="L123" i="5"/>
  <c r="L118" i="5"/>
  <c r="L44" i="5"/>
  <c r="L106" i="5"/>
  <c r="L75" i="5"/>
  <c r="L145" i="5"/>
  <c r="L67" i="5"/>
  <c r="L174" i="5"/>
  <c r="L164" i="5"/>
  <c r="L170" i="5"/>
  <c r="L191" i="5"/>
  <c r="L77" i="5"/>
  <c r="L69" i="5"/>
  <c r="L96" i="5"/>
  <c r="L140" i="5"/>
  <c r="L189" i="5"/>
  <c r="L125" i="5"/>
  <c r="L150" i="5"/>
  <c r="L110" i="5"/>
  <c r="L129" i="5"/>
  <c r="L115" i="5"/>
  <c r="L116" i="5"/>
  <c r="L203" i="5"/>
  <c r="L185" i="5"/>
  <c r="L130" i="5"/>
  <c r="L45" i="5"/>
  <c r="L165" i="5"/>
  <c r="L119" i="5"/>
  <c r="L126" i="5"/>
  <c r="L172" i="5"/>
  <c r="L136" i="5"/>
  <c r="L57" i="5"/>
  <c r="L192" i="5"/>
  <c r="L124" i="5"/>
  <c r="L78" i="5"/>
  <c r="L153" i="5"/>
  <c r="L181" i="5"/>
  <c r="L154" i="5"/>
  <c r="L157" i="5"/>
  <c r="L94" i="5"/>
  <c r="L85" i="5"/>
  <c r="L158" i="5"/>
  <c r="L223" i="5"/>
  <c r="L117" i="5"/>
  <c r="L92" i="5"/>
  <c r="L64" i="5"/>
  <c r="L201" i="5"/>
  <c r="L80" i="5"/>
  <c r="L193" i="5"/>
  <c r="L183" i="5"/>
  <c r="L159" i="5"/>
  <c r="L122" i="5"/>
  <c r="L108" i="5"/>
  <c r="L139" i="5"/>
  <c r="L81" i="5"/>
  <c r="L148" i="5"/>
  <c r="L167" i="5"/>
  <c r="L204" i="5"/>
  <c r="L211" i="5"/>
  <c r="L88" i="5"/>
  <c r="L87" i="5"/>
  <c r="L52" i="5"/>
  <c r="L38" i="5"/>
  <c r="L169" i="5"/>
  <c r="L79" i="5"/>
  <c r="L107" i="5"/>
  <c r="L222" i="5"/>
  <c r="L143" i="5"/>
  <c r="L166" i="5"/>
  <c r="L134" i="5"/>
  <c r="L141" i="5"/>
  <c r="L206" i="5"/>
  <c r="L89" i="5"/>
  <c r="L176" i="5"/>
  <c r="L163" i="5"/>
  <c r="L127" i="5"/>
  <c r="L217" i="5"/>
  <c r="L114" i="5"/>
  <c r="L103" i="5"/>
  <c r="L168" i="5"/>
  <c r="L95" i="5"/>
  <c r="L42" i="5"/>
  <c r="L112" i="5"/>
  <c r="L162" i="5"/>
  <c r="L72" i="5"/>
  <c r="L36" i="5"/>
  <c r="L63" i="5"/>
  <c r="L202" i="5"/>
  <c r="L93" i="5"/>
  <c r="L51" i="5"/>
  <c r="L82" i="5"/>
  <c r="L39" i="5"/>
  <c r="L41" i="5"/>
  <c r="L105" i="5"/>
  <c r="L100" i="5"/>
  <c r="L190" i="5"/>
  <c r="L66" i="5"/>
  <c r="L135" i="5"/>
  <c r="L147" i="5"/>
  <c r="L179" i="5"/>
  <c r="L138" i="5"/>
  <c r="L144" i="5"/>
  <c r="L83" i="5"/>
  <c r="L113" i="5"/>
</calcChain>
</file>

<file path=xl/sharedStrings.xml><?xml version="1.0" encoding="utf-8"?>
<sst xmlns="http://schemas.openxmlformats.org/spreadsheetml/2006/main" count="1728" uniqueCount="1157">
  <si>
    <t>ANEKSI nr. 2 Raporti mbi Ekzekutimin e Buxhetit në nivelin e Programit të Buxhetit</t>
  </si>
  <si>
    <t>Periudha e Raportimit  12-2025</t>
  </si>
  <si>
    <t>në/lekë</t>
  </si>
  <si>
    <t xml:space="preserve"> Emri i Grupit</t>
  </si>
  <si>
    <t>Ministria e Arsimit</t>
  </si>
  <si>
    <t>Kodi i grupit</t>
  </si>
  <si>
    <t>11</t>
  </si>
  <si>
    <t xml:space="preserve"> Emri i </t>
  </si>
  <si>
    <t>Planifikimi, Menaxhimi dhe Administrimi</t>
  </si>
  <si>
    <t>Kodi i programit</t>
  </si>
  <si>
    <t>01110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</si>
  <si>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</si>
  <si>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</si>
  <si>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</si>
  <si>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</si>
  <si>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</si>
  <si>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</si>
  <si>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</si>
  <si>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</si>
  <si>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</si>
  <si>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</si>
  <si>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</si>
  <si>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</si>
  <si>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</si>
  <si>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</si>
  <si>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</si>
  <si>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</si>
  <si>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</si>
  <si>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</si>
  <si>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</si>
  <si>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</si>
  <si>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</si>
  <si>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</si>
  <si>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</si>
  <si>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</si>
  <si>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</si>
  <si>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</si>
  <si>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</si>
  <si>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</si>
  <si>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</si>
  <si>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</si>
  <si>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</si>
  <si>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</si>
  <si>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</si>
  <si>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</si>
  <si>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</si>
  <si>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</si>
  <si>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</si>
  <si>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</si>
  <si>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</si>
  <si>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</si>
  <si>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</si>
  <si>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</si>
  <si>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</si>
  <si>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</si>
  <si>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</si>
  <si>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</si>
  <si>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</si>
  <si>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</si>
  <si>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</si>
  <si>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</si>
  <si>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</si>
  <si>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</si>
  <si>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</si>
  <si>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</si>
  <si>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</si>
  <si>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</si>
  <si>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</si>
  <si>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91101AA</t>
  </si>
  <si>
    <t>Punonjës dhe specialistëve të trajnuar,</t>
  </si>
  <si>
    <t>91101AB</t>
  </si>
  <si>
    <t>Institucioneve te audituara dhe inspektuara</t>
  </si>
  <si>
    <t>91101AC</t>
  </si>
  <si>
    <t>Drejtuesve  të institucioneve arsimore te trajnuar.</t>
  </si>
  <si>
    <t>91101AD</t>
  </si>
  <si>
    <t>Akteve ligjore dhe nënligjore të hartuara dhe miratuara.</t>
  </si>
  <si>
    <t>91101AE</t>
  </si>
  <si>
    <t>Veprimtari e MASR sipas kerkesave ligjore</t>
  </si>
  <si>
    <t>Totali Shpenzime për Investime</t>
  </si>
  <si>
    <t>18BC304</t>
  </si>
  <si>
    <t xml:space="preserve">MAS_"Përmirësimi i Sistemit të Menaxhimit të Informacionit për Arsimin e </t>
  </si>
  <si>
    <t>M112408</t>
  </si>
  <si>
    <t>Pajisje te ndryshme - Aparati MASH</t>
  </si>
  <si>
    <t>M112542</t>
  </si>
  <si>
    <t xml:space="preserve">Blerje pajisje elektronike dhe softe informatike per sherbimet ne MAS, </t>
  </si>
  <si>
    <t>M112684</t>
  </si>
  <si>
    <t>Rikonstruksione te zyrave te DAR/ZA</t>
  </si>
  <si>
    <t>Total Shpenzime nga të ardhurat jashtë limitit (Kap 06)</t>
  </si>
  <si>
    <t>Shpenzime korente nga të ardhurat jashtë limitit (Kap 06)</t>
  </si>
  <si>
    <t>Drejtuesi i Ekipit 
Menaxhues të 
Programit</t>
  </si>
  <si>
    <t>Emri</t>
  </si>
  <si>
    <t>Sekretari i Përgjithshëm</t>
  </si>
  <si>
    <t>Firma</t>
  </si>
  <si>
    <t>Data</t>
  </si>
  <si>
    <t>Arsimi Baze (perfshire parashkollorin)</t>
  </si>
  <si>
    <t>09120</t>
  </si>
  <si>
    <t>91103AB</t>
  </si>
  <si>
    <t>Nxënës perfitues të sherbimit arsimor ne sistemin 9 vjecar.</t>
  </si>
  <si>
    <t>91103AC</t>
  </si>
  <si>
    <t>Femije ne nevoje qe  perfitojne sherbim arsimor cilesor.</t>
  </si>
  <si>
    <t>91103AD</t>
  </si>
  <si>
    <t>Nxenes dhe mesues qe u garantohet sherbimi i transportit.</t>
  </si>
  <si>
    <t>91103AE</t>
  </si>
  <si>
    <t>Mësues të arsimit baze te trajnuar per kurrikulen e re.</t>
  </si>
  <si>
    <t>91103AF</t>
  </si>
  <si>
    <t>Kurrikula lëndore dhe programe te hartuara .</t>
  </si>
  <si>
    <t>91103AG</t>
  </si>
  <si>
    <t>Nxenes perfitues te teksteve shkollore falas për arsimin 9-vjeçar.</t>
  </si>
  <si>
    <t>91103AH</t>
  </si>
  <si>
    <t>Nxënës me atesi të vecanta, që përfitojnë shërbim arsimor.</t>
  </si>
  <si>
    <t>91103AI</t>
  </si>
  <si>
    <t xml:space="preserve">Kontribut financiar për blerje tekste shkollore për Këshillin Kombëtar </t>
  </si>
  <si>
    <t>91103AJ</t>
  </si>
  <si>
    <t xml:space="preserve">Trajnimi i mesuesve te klases se pare Arsimi Baze Dixhitalizimi ne 216 </t>
  </si>
  <si>
    <t>91103AK</t>
  </si>
  <si>
    <t xml:space="preserve">Institucione arsimore të arsimit bazë te përfitues në programin Arti dhe </t>
  </si>
  <si>
    <t>91103AL</t>
  </si>
  <si>
    <t xml:space="preserve">Nxënës që perfitojnë shërbim arsimor në institucionet arsimore Shkollë me </t>
  </si>
  <si>
    <t>18BC708</t>
  </si>
  <si>
    <t>TVSH per projektin "Pajisje mobilerie per objektet e rindertimit me UNDP"</t>
  </si>
  <si>
    <t>18BC709</t>
  </si>
  <si>
    <t>Blerje pajisje mobilerie per klasa mesimore SMARTLAB ne arsimin baze</t>
  </si>
  <si>
    <t>18BC893</t>
  </si>
  <si>
    <t xml:space="preserve">PPP Kontrata koncesionit Bashkia e Tiranes nr.9513, date 17310.2018 </t>
  </si>
  <si>
    <t>Ndertim, Shkolla 9 vjecare "Oso Dauti"_Bashkia Tropoje</t>
  </si>
  <si>
    <t>19AF402</t>
  </si>
  <si>
    <t xml:space="preserve">TVSH bashkefinancim nga fondet e miratuara per MAS, ne kuader te </t>
  </si>
  <si>
    <t>22AC501</t>
  </si>
  <si>
    <t xml:space="preserve">Rikonstruksion i shkollës "Muhamet Shehu" dhe ndërtim i palestrës_Bashkia </t>
  </si>
  <si>
    <t>22AC502</t>
  </si>
  <si>
    <t>Rikonstruksion i shkolles + ndertim palestre , Mjede_bashkia Vau i Dejes</t>
  </si>
  <si>
    <t>22AC504</t>
  </si>
  <si>
    <t xml:space="preserve">Rikonstruksion i shkolles 9-vjecare ''70 Vjetori i Pavaresise'' dhe sistemim i </t>
  </si>
  <si>
    <t>22AC505</t>
  </si>
  <si>
    <t>Rikonstruksion + shtese Shkolla "Llazar Kuli" - Perondi</t>
  </si>
  <si>
    <t>22AC506</t>
  </si>
  <si>
    <t>Ndertim i godines se shkolles Gorican</t>
  </si>
  <si>
    <t>22AC507</t>
  </si>
  <si>
    <t>Rikonstruksion I godines dhe oborrit te shkolles 9-vjecare ''Avni Rustemi''</t>
  </si>
  <si>
    <t>22AC508</t>
  </si>
  <si>
    <t>Rikonstruksion Shkolla 9-vjecare "Kamber Bënja", Këlcyrë</t>
  </si>
  <si>
    <t>22AC509</t>
  </si>
  <si>
    <t>Rikonstruksion i shkolles 9-vjecare ''Naim Frasheri''</t>
  </si>
  <si>
    <t>22AC510</t>
  </si>
  <si>
    <t xml:space="preserve">Rikonstruksion i shkolles "Naun Doko", ambjenteve sportive dhe atyre te </t>
  </si>
  <si>
    <t>22AC511</t>
  </si>
  <si>
    <t>Rikonstruksioni shkollës "Muhamet Hasmuja", Ktosh</t>
  </si>
  <si>
    <t>22AC512</t>
  </si>
  <si>
    <t xml:space="preserve">Rikonstruksion i plote i nderteses se shkolles 9-vjecare, ndertim i nderteses </t>
  </si>
  <si>
    <t>22AC513</t>
  </si>
  <si>
    <t>Rehabilitimi i Shkolles fshati Bicaj</t>
  </si>
  <si>
    <t>22AC514</t>
  </si>
  <si>
    <t>Rehabilitim dhe shtese shkolla 9-vjecare ''Myredin Bashalli'', Lin</t>
  </si>
  <si>
    <t>22AC515</t>
  </si>
  <si>
    <t xml:space="preserve">Ndertim i kompleksit "shkolla qender komunitare" per "Shkollen Petro Nini </t>
  </si>
  <si>
    <t>22AC516</t>
  </si>
  <si>
    <t xml:space="preserve">Bashkia Tirane-Permisimi i infrastruktures arsimore (Sipas kontrates </t>
  </si>
  <si>
    <t>22AC517</t>
  </si>
  <si>
    <t>Rikonstruksion i kopshtit të fëmijëve Fushë-Arrëz, Bashkia Fushë-Arrëz</t>
  </si>
  <si>
    <t>22AC518</t>
  </si>
  <si>
    <t>Rikonstruksion  shkolles 9-vjecare "Sevasti Qirjazi", Bashkia Korçë</t>
  </si>
  <si>
    <t>22AC519</t>
  </si>
  <si>
    <t>Rikonstruksion i shkollës 9-vjeçare "Rilindja", Bashkia Gramsh</t>
  </si>
  <si>
    <t>22AC520</t>
  </si>
  <si>
    <t>Ndërtim i shkollës 9-vjeçare "Ismail Veizi", Bashkia Divjakë</t>
  </si>
  <si>
    <t>22AC521</t>
  </si>
  <si>
    <t>Rehabilitimi dhe zgjerimi i kapaciteteve të shkollës 9-vjeçare Bashkia Finiq</t>
  </si>
  <si>
    <t>22AC522</t>
  </si>
  <si>
    <t xml:space="preserve">Rikonstruksion dhe shtesë anësore e shkollës 9-vjeçare "Lef Sallata", </t>
  </si>
  <si>
    <t>22AC523</t>
  </si>
  <si>
    <t xml:space="preserve">Rikonstruksioni i shkollës, krijimi i ambienteve sportive dhe ndërtimi i </t>
  </si>
  <si>
    <t>22AC524</t>
  </si>
  <si>
    <t>Rikonstruksion i kopshtit nr. 3 lagja nr. 5, Bashkia Kukës</t>
  </si>
  <si>
    <t>22AC525</t>
  </si>
  <si>
    <t>Rikonstruksion i shkolles 9 vjeçare  "Besëlidhja e Malësisë", Bashkia Tropojë</t>
  </si>
  <si>
    <t>22AC526</t>
  </si>
  <si>
    <t>Rikonstruksion i shkollës 9-vjeçare "Demir Gashi" Bashkia Dibër</t>
  </si>
  <si>
    <t>22AC527</t>
  </si>
  <si>
    <t>Rikonstruksion i shkollës 9-vjeçare "Gurrë e Madhe", Gurrë, Bashkia Klos</t>
  </si>
  <si>
    <t>22AC528</t>
  </si>
  <si>
    <t xml:space="preserve">Rikonstruksion shkolla 9-vjeçare "Ali Metra", Komsi dhe sistemi i ngrohjes+ </t>
  </si>
  <si>
    <t>M110468</t>
  </si>
  <si>
    <t>Fond i ngrire</t>
  </si>
  <si>
    <t>M112551</t>
  </si>
  <si>
    <t>Pajisje mobileri arsimi baze</t>
  </si>
  <si>
    <t>M112624</t>
  </si>
  <si>
    <t>Krijim fond bibliotekash per shkollat e arsimit baze</t>
  </si>
  <si>
    <t>M112625</t>
  </si>
  <si>
    <t>Pajisje laboratorike,Fizike-Kimi _Bilogji  Arsimi baze</t>
  </si>
  <si>
    <t>M112685</t>
  </si>
  <si>
    <t xml:space="preserve">Fondi per Zhvillimin e Rajoneve 2016 -2017 (per projekte te miratuar ne </t>
  </si>
  <si>
    <t>91105AC</t>
  </si>
  <si>
    <t>IAL dhe programe studimi te akredituara</t>
  </si>
  <si>
    <t>91203AF</t>
  </si>
  <si>
    <t>Veprimtari edukuese të teatrit me dhe për fëmijë</t>
  </si>
  <si>
    <t>Shpenzime kapitale nga të ardhurat jashtë limitit (Kap 06)</t>
  </si>
  <si>
    <t>Arsimi i Mesem i Larte (AML)</t>
  </si>
  <si>
    <t>09230</t>
  </si>
  <si>
    <t>91104AA</t>
  </si>
  <si>
    <t xml:space="preserve">Nxënës që regjistrohet dhe ndjekin arsimin e mesëm të lartë ne institucionet </t>
  </si>
  <si>
    <t>91104AB</t>
  </si>
  <si>
    <t>Meseues te AML qe perfitojne  sherbimin e transportit</t>
  </si>
  <si>
    <t>91104AC</t>
  </si>
  <si>
    <t xml:space="preserve">Mesues te AML te trajnuar  kurrikulen e kl.10_kl 11_kl 12 per periudhen  </t>
  </si>
  <si>
    <t>91104AD</t>
  </si>
  <si>
    <t>Kurrikula dhe programe arsimore të hartuara.</t>
  </si>
  <si>
    <t>91104AE</t>
  </si>
  <si>
    <t>Nxënësve qe perfitojne tekste mësimore falas.</t>
  </si>
  <si>
    <t>91104AF</t>
  </si>
  <si>
    <t>Nxenes qe vleresohen ne maturen shteterore.</t>
  </si>
  <si>
    <t>91104AG</t>
  </si>
  <si>
    <t>Nxënës që përfitojnë shërbim arsimor në Shkollat me Status të Veçantë</t>
  </si>
  <si>
    <t>91104AH</t>
  </si>
  <si>
    <t xml:space="preserve">Institucione arsimore të Arsimit të Mesem të Lartë, përfitues në programin </t>
  </si>
  <si>
    <t>91104AI</t>
  </si>
  <si>
    <t xml:space="preserve">Nxënës me aftesi te veçanta (AK) që përfitojnë shërbim arsimor Arsimin e </t>
  </si>
  <si>
    <t>18BD046</t>
  </si>
  <si>
    <t>Rikonstruksion Shkolla e Mesme "Muhamet Kondi", Polican_Bashkia Polican</t>
  </si>
  <si>
    <t>18BD054</t>
  </si>
  <si>
    <t>Ndërtim Shkolla e Mesme "Babe Dude Karbunara", Berat, Bashkia Berat</t>
  </si>
  <si>
    <t>18BD056</t>
  </si>
  <si>
    <t>Rikonstruksion i shkolles  ''Ramiz Aranitasi'' Corovode</t>
  </si>
  <si>
    <t>18BD057</t>
  </si>
  <si>
    <t xml:space="preserve">Rikonstruksion i objekteve egzistuese, shtese anesore dhe ndertim palestre </t>
  </si>
  <si>
    <t>18BD058</t>
  </si>
  <si>
    <t>Rikonstruksion i Gjimnazit ''Shefqet Guzi''</t>
  </si>
  <si>
    <t>18BD059</t>
  </si>
  <si>
    <t>Ndertim i Shkolles se Mesme "Polis"+ Palester</t>
  </si>
  <si>
    <t>18BD060</t>
  </si>
  <si>
    <t>Rikonstruksion i plote i shkolles se mesme ''Pjeter Budi''+ terrene sportive</t>
  </si>
  <si>
    <t>18BD061</t>
  </si>
  <si>
    <t xml:space="preserve">Rikonstruksion+ndertim palestre Shkolla e Mesme e Bashkuar "Haxhi Lata", </t>
  </si>
  <si>
    <t>18BD062</t>
  </si>
  <si>
    <t>Rehabilitim  dhe rritje kapacitetesh te gjimnazit Pojan"</t>
  </si>
  <si>
    <t>18BD063</t>
  </si>
  <si>
    <t>Rikonstruksion, Shkolla e mesme e pergjithshme ''Ymer Dishnica''</t>
  </si>
  <si>
    <t>18BD064</t>
  </si>
  <si>
    <t>Ndërtimi i shkollës "Jonuz Sali Çarçiu", Bashkia Elbasan</t>
  </si>
  <si>
    <t>18BD065</t>
  </si>
  <si>
    <t xml:space="preserve">Ndërtimi i shkollës së mesme "Sali Halili" 3 kat, Rrajcë Fushë, Bashkia </t>
  </si>
  <si>
    <t>18BD066</t>
  </si>
  <si>
    <t>Ndërtim i shkollës  "22 Tetori", Bashkia Berat</t>
  </si>
  <si>
    <t>18BD067</t>
  </si>
  <si>
    <t>Ndërtim i shkollës "Gjoke Doçi", Bashkia Mallakastër</t>
  </si>
  <si>
    <t>18BD068</t>
  </si>
  <si>
    <t>Rehabilitim i shkollës "Avni Rustemi", Bashkia Kukës</t>
  </si>
  <si>
    <t>18BD069</t>
  </si>
  <si>
    <t xml:space="preserve">Rikonstruksion dhe ndërtim i palestrës shkolla e Bashkuar " Shefqet Dosku", </t>
  </si>
  <si>
    <t>18BD070</t>
  </si>
  <si>
    <t xml:space="preserve">Rikonstruksion dhe përmirësim i eficensës energjitike shkolla e mesme </t>
  </si>
  <si>
    <t>18BD071</t>
  </si>
  <si>
    <t xml:space="preserve">Rikonstruksion dhe shtesë objekti, për shkollën "Kajo Karafili", Gështenjas, </t>
  </si>
  <si>
    <t>18BD072</t>
  </si>
  <si>
    <t xml:space="preserve">Rikonstruksion i gjimnazit "Sali Nivica",  dhe ambientet sportive, Bashkia </t>
  </si>
  <si>
    <t>18BD073</t>
  </si>
  <si>
    <t>Rikonstruksion i gjimnazit "Skënderbeu", Bashkia Has</t>
  </si>
  <si>
    <t>18BD074</t>
  </si>
  <si>
    <t xml:space="preserve">Rikonstruksion i godinës dhe palestrës së shkollës së mesme "Jani Nushi", </t>
  </si>
  <si>
    <t>18BD075</t>
  </si>
  <si>
    <t>Rikonstruksioni i shkollës 9-vjeçare "5 Dëshmorët", Bashkia Sarandë</t>
  </si>
  <si>
    <t>18BD076</t>
  </si>
  <si>
    <t>Rikonstruksion i shkollës  "Dëshmorët e Peshkëpisë", Bashkia Selenicë</t>
  </si>
  <si>
    <t>18BD077</t>
  </si>
  <si>
    <t>Rikonstruksion i shkollës  Kallamas, Bashkia Pustec</t>
  </si>
  <si>
    <t>18BD078</t>
  </si>
  <si>
    <t>Rikonstruksion i shkollës  "Liri Gero", Bashkia Fier</t>
  </si>
  <si>
    <t>18BD079</t>
  </si>
  <si>
    <t>Rikonstruksion i shkollës "Meleq Gostnishti", Bashkia Përmet</t>
  </si>
  <si>
    <t>18BD080</t>
  </si>
  <si>
    <t xml:space="preserve">Rikonstruksion i shkollës mesme bashkuar Gruemirë, Bashkia Malësi e </t>
  </si>
  <si>
    <t>18BD081</t>
  </si>
  <si>
    <t>Rikonstruksion i shkollës mesme ¿Janaq Kilica¿, Bashkia Fier</t>
  </si>
  <si>
    <t>18BD082</t>
  </si>
  <si>
    <t>Rikonstruksion i shkollës  "Ndre Mjeda", Bashkia Shkodër</t>
  </si>
  <si>
    <t>18BD083</t>
  </si>
  <si>
    <t>Shkolla e hapur "Kolë Idromeno", Bashkia Shkodër</t>
  </si>
  <si>
    <t>18BD084</t>
  </si>
  <si>
    <t>Rindërtim i shkollës Shezë, Bashkia Peqin</t>
  </si>
  <si>
    <t>M112626</t>
  </si>
  <si>
    <t>Pajisje laboratorike,Fizike-Kimi-Bilogji,  arsimi i mesëm i përgjithshëm</t>
  </si>
  <si>
    <t>M112627</t>
  </si>
  <si>
    <t>Pajisje mobilerie arsimi i mesëm i përgjithshem</t>
  </si>
  <si>
    <t>M112629</t>
  </si>
  <si>
    <t>Krijim fondi bibliotekash për shkollat e arsimit të mesëm</t>
  </si>
  <si>
    <t>M112688</t>
  </si>
  <si>
    <t>Fondi per Zhvillimin e Rajoneve 2018-2019 (Ndertime te reja</t>
  </si>
  <si>
    <t>A000005</t>
  </si>
  <si>
    <t>Mallra e sherbime(kap.6)</t>
  </si>
  <si>
    <t>Arsimi Universitar</t>
  </si>
  <si>
    <t>09450</t>
  </si>
  <si>
    <t>91105AA</t>
  </si>
  <si>
    <t>Studentë që  ndjekin ciklin e parë të studimeve</t>
  </si>
  <si>
    <t>91105AB</t>
  </si>
  <si>
    <t xml:space="preserve">Studentë që përfitojnë bursa financiare si dhe mbështetje financiare për </t>
  </si>
  <si>
    <t>91106AC</t>
  </si>
  <si>
    <t>Projekte  bashkëpunimi  të Universiteteve me biznesin privat.</t>
  </si>
  <si>
    <t>18BD410</t>
  </si>
  <si>
    <t xml:space="preserve">Diplomë e dyfishtë në ciklin e tretë të studimeve, Doktoratë në "Shkenca </t>
  </si>
  <si>
    <t>18BD411</t>
  </si>
  <si>
    <t xml:space="preserve">Diplomë e dyfishtë në ciklin e parë të studimeve , Bachelor në " </t>
  </si>
  <si>
    <t>18BD412</t>
  </si>
  <si>
    <t xml:space="preserve">Diplomë e dyfishtë në ciklin e dytë të studimeve, Master i Shkencave në </t>
  </si>
  <si>
    <t>18BD416</t>
  </si>
  <si>
    <t xml:space="preserve">Program i përbashkët midis Uv të Gjirokastrës dhe Uv të Maçeratës (Itali), në </t>
  </si>
  <si>
    <t>18BD417</t>
  </si>
  <si>
    <t xml:space="preserve">Ngritja e Laboratorit të SIG-ut si dhe infrastrukturës hapësinore, pranë </t>
  </si>
  <si>
    <t>18BD421</t>
  </si>
  <si>
    <t xml:space="preserve">Nderkombetarizimi-Krijimi i infrastrukturës didaktike-mësimore dhe </t>
  </si>
  <si>
    <t>18BD422</t>
  </si>
  <si>
    <t>Nderkombetarizimi-SMART LAB (Sisteme dhe Teknologji Informacioni).</t>
  </si>
  <si>
    <t>18BD423</t>
  </si>
  <si>
    <t xml:space="preserve">Nderkombetarizimi-Përfshirja e praktikave më të mira ndërkombëtare në </t>
  </si>
  <si>
    <t>18BD424</t>
  </si>
  <si>
    <t xml:space="preserve">Nderkombetarizimi-Përmirësimi dhe rritja e infrastrukturës akademike, </t>
  </si>
  <si>
    <t>18BD425</t>
  </si>
  <si>
    <t xml:space="preserve">Nderkombetarizimi-Modernizimi i laboratorit kërkimor dhe didaktik i </t>
  </si>
  <si>
    <t>18BD426</t>
  </si>
  <si>
    <t xml:space="preserve">Nderkombetarizimi-Ndërtimi i një Qëndre Multifunksionale në kuadër të </t>
  </si>
  <si>
    <t>18BD427</t>
  </si>
  <si>
    <t xml:space="preserve">Nderkombetarizimi-Diplomë e Dyfishtë në Ciklin e Dytë të Studimeve, </t>
  </si>
  <si>
    <t>18BD428</t>
  </si>
  <si>
    <t xml:space="preserve">Nderkombetarizimi-Diplomë e Dyfishtë në Ciklin e Tretë të Studimeve, </t>
  </si>
  <si>
    <t>18BD429</t>
  </si>
  <si>
    <t>Nderkombetarizimi-Edukimi është Çelësi i Zhvillimit</t>
  </si>
  <si>
    <t>18BD430</t>
  </si>
  <si>
    <t>Nderkombetarizimi-Digjitalizimi i njësisë laboratorike të Histologjisë</t>
  </si>
  <si>
    <t>18BD431</t>
  </si>
  <si>
    <t xml:space="preserve">Nderkombetarizimi-Digjitalizimi i Diseksionit Virtual dhe ristrukturimi I </t>
  </si>
  <si>
    <t>18BD432</t>
  </si>
  <si>
    <t xml:space="preserve">Nderkombetarizimi-Mbështetja dhe fuqizimi infrastrukturor i laboratorëve të </t>
  </si>
  <si>
    <t>18BD433</t>
  </si>
  <si>
    <t>Nderkombetarizimi-BITS of UART</t>
  </si>
  <si>
    <t>18BD434</t>
  </si>
  <si>
    <t xml:space="preserve">Nderkombetarizimi-Takimi ndërkombëtar studentor i programeve të studimit </t>
  </si>
  <si>
    <t>18BD435</t>
  </si>
  <si>
    <t xml:space="preserve">Nderkombetarizimi-Akademia Verore: "Ballkani në rrënjët e studimeve </t>
  </si>
  <si>
    <t>18BD436</t>
  </si>
  <si>
    <t xml:space="preserve">UBT_Pajisje Mobilerie per Laboratorin e Klinikes Veterinare, Autonimise se </t>
  </si>
  <si>
    <t>18BD509</t>
  </si>
  <si>
    <t>Studim ¿ projektim të konvikteve</t>
  </si>
  <si>
    <t>18BD511</t>
  </si>
  <si>
    <t xml:space="preserve">Ndërtimi i Godinës së Fakultetit të Inxhinierisë së Ndërtimit, Universiteti </t>
  </si>
  <si>
    <t>18BD513</t>
  </si>
  <si>
    <t xml:space="preserve">Rikonstuksioni i Nderteses se Fakultetit te Gjeologjise dhe Minierave </t>
  </si>
  <si>
    <t>18BD514</t>
  </si>
  <si>
    <t xml:space="preserve">UBT_Rindërtimit të Godinës së Klinikes Veterinare dhe Laboratorit te </t>
  </si>
  <si>
    <t>18BD515</t>
  </si>
  <si>
    <t>UD_Ndertimi i godines se Fakultetit te Studimeve Profesionale UAMD Durres</t>
  </si>
  <si>
    <t>18BD516</t>
  </si>
  <si>
    <t xml:space="preserve">UE_Ndertimi i Godines se Fakultetit te Shkencave Mjekesore Teknike FSHMT- </t>
  </si>
  <si>
    <t>18BD517</t>
  </si>
  <si>
    <t xml:space="preserve">US_Rikonstruksioni i Fushës së Futbollit, pistës së atletikës dhe rrethimi, </t>
  </si>
  <si>
    <t>18BD518</t>
  </si>
  <si>
    <t>UT_Rindertimi i fasades se fakultetit te drejtesise UT</t>
  </si>
  <si>
    <t>M112692</t>
  </si>
  <si>
    <t>Fondi per Zhvillimin e Rajoneve 2017-2019</t>
  </si>
  <si>
    <t>18BD808</t>
  </si>
  <si>
    <t>Interreg IPA "CROSS BORDER OI,No.127/1CALL FOR STANDARTS PROJECTS</t>
  </si>
  <si>
    <t>18BD809</t>
  </si>
  <si>
    <t>Projekti Erasmus + STEPS UBT</t>
  </si>
  <si>
    <t>18BD810</t>
  </si>
  <si>
    <t>Interrg IPA  Adrinet /NO244</t>
  </si>
  <si>
    <t>18BD811</t>
  </si>
  <si>
    <t>Interrg IPA  -CBC CULTURE PLUS</t>
  </si>
  <si>
    <t>18BD817</t>
  </si>
  <si>
    <t>Projekti Erasmus + ARISA</t>
  </si>
  <si>
    <t>18BD820</t>
  </si>
  <si>
    <t>Conservation of Agrobiodiversity in Rural Areas of Albania-CABRA</t>
  </si>
  <si>
    <t>18BD822</t>
  </si>
  <si>
    <t>BEKSTONE_Platforma e sipermarrjeve  te AL</t>
  </si>
  <si>
    <t>18BD823</t>
  </si>
  <si>
    <t>VALEU-X-Shkembimi virtual i Universiteteve Evropiane dhe Shqiptare.</t>
  </si>
  <si>
    <t>18BD824</t>
  </si>
  <si>
    <t xml:space="preserve">Operacion i BE-se mbi trajtimin e mangesive gjate bashkepunimit </t>
  </si>
  <si>
    <t>18BD825</t>
  </si>
  <si>
    <t>ERASMUS + HarlSA</t>
  </si>
  <si>
    <t>18BD826</t>
  </si>
  <si>
    <t>TECOMP</t>
  </si>
  <si>
    <t>18BD827</t>
  </si>
  <si>
    <t>QUADIC</t>
  </si>
  <si>
    <t>18BD833</t>
  </si>
  <si>
    <t>ADNICH</t>
  </si>
  <si>
    <t>18BD834</t>
  </si>
  <si>
    <t xml:space="preserve">"Inclusive tertiary Education in Western Balkans - IDEA" Capacity - </t>
  </si>
  <si>
    <t>18BD838</t>
  </si>
  <si>
    <t xml:space="preserve">EEAABAC- Zgjerimi i BE-se dhe sfiat e perafrimit te legjislacionit. Sfidat e </t>
  </si>
  <si>
    <t>18BD839</t>
  </si>
  <si>
    <t>Entrepreneurial skills for a Modern Education in Albania, EntrAL</t>
  </si>
  <si>
    <t>18BD840</t>
  </si>
  <si>
    <t xml:space="preserve">Sustainable university- Enterprise Cooperation for Improving Graduate </t>
  </si>
  <si>
    <t>18BD841</t>
  </si>
  <si>
    <t>MSc. Course in STEAM education - STEAMedu</t>
  </si>
  <si>
    <t>18BD842</t>
  </si>
  <si>
    <t xml:space="preserve">University to Society Infomediaries in Albania: "Co-productions of Knowledge </t>
  </si>
  <si>
    <t>18BD843</t>
  </si>
  <si>
    <t xml:space="preserve">Reformimi i studimeve doktrale me Mal te Zi dhe Shqiperi - Paradigma e </t>
  </si>
  <si>
    <t>18BD845</t>
  </si>
  <si>
    <t xml:space="preserve">Improving research capacities of Albanian higher education institutions in </t>
  </si>
  <si>
    <t>18BD864</t>
  </si>
  <si>
    <t>ENTRAL Universiteti Korce</t>
  </si>
  <si>
    <t>18BD865</t>
  </si>
  <si>
    <t>610390-EPP Universiteti i Arteve</t>
  </si>
  <si>
    <t>18BD866</t>
  </si>
  <si>
    <t>Universiteti i Tiranes, projekti "BLUEWBC"</t>
  </si>
  <si>
    <t>18CA709</t>
  </si>
  <si>
    <t>Projekti MARC, Universiteti Politeknik</t>
  </si>
  <si>
    <t>18CA710</t>
  </si>
  <si>
    <t>Projekt -UPT-192-WELCOME, Universiteti Politeknik</t>
  </si>
  <si>
    <t>18CA711</t>
  </si>
  <si>
    <t>Projekt-UPT-3D-IMP-ACT, Universiteti Politeknik</t>
  </si>
  <si>
    <t>18CA718</t>
  </si>
  <si>
    <t xml:space="preserve">HarISA-Harmonization and Innovation in PhD Study Programs for Plant </t>
  </si>
  <si>
    <t>18CA725</t>
  </si>
  <si>
    <t>Reformimi I studimeve ne mal te zi, Universiteti Shkoder</t>
  </si>
  <si>
    <t>18CA726</t>
  </si>
  <si>
    <t>Programi I bashkepunimit interreg-balkan-mediterrean 2014-2020</t>
  </si>
  <si>
    <t>20AB104</t>
  </si>
  <si>
    <t xml:space="preserve">Projekti TTO4FOOD "economic enhancement of knowledge in the food sector </t>
  </si>
  <si>
    <t>20AB106</t>
  </si>
  <si>
    <t xml:space="preserve">Universiteti "F. S. Noli", Korçë_DualAFS "Dual Curricula Study and Practice in </t>
  </si>
  <si>
    <t>20AB111</t>
  </si>
  <si>
    <t xml:space="preserve">REACH Improving Research Capacities of Albanian Higer Education </t>
  </si>
  <si>
    <t>20AB112</t>
  </si>
  <si>
    <t xml:space="preserve"> UK_ERASMUS-EDU-2022-CBHE-STRAND-2-PEVULOS</t>
  </si>
  <si>
    <t>20AB113</t>
  </si>
  <si>
    <t>UK_ERASMUS-EDU-2022-CBHE-STRAND-2-SMART</t>
  </si>
  <si>
    <t>20AB114</t>
  </si>
  <si>
    <t>TRANSCPEARLYWARNING UBT _Universiteti Bujqesor Tirane</t>
  </si>
  <si>
    <t>20AB115</t>
  </si>
  <si>
    <t>UE_Projekti NET Horizonte te Reja per Rinjte</t>
  </si>
  <si>
    <t>20AB116</t>
  </si>
  <si>
    <t>UE_Projekti HEI4 FUTURE Aftesi Sipermarrese...</t>
  </si>
  <si>
    <t>20AB117</t>
  </si>
  <si>
    <t>UE_Projekti FARINA Aspektet Financiare te Integrimit Europian</t>
  </si>
  <si>
    <t>20AB118</t>
  </si>
  <si>
    <t xml:space="preserve">Universiteti i Sporteve Tiranë_Erasmus+Capacity Building in Sports "Projekti </t>
  </si>
  <si>
    <t>20AB119</t>
  </si>
  <si>
    <t>UK_Projekti Blended Education in Western Balkans Universities BEWBU</t>
  </si>
  <si>
    <t>20AB120</t>
  </si>
  <si>
    <t>UK_projekti Sustainable project management in Balkan HEIs  SuProM</t>
  </si>
  <si>
    <t>20AB121</t>
  </si>
  <si>
    <t xml:space="preserve">UK_ Industrial Liaison Offices (ILO) for empowerment of a cross border </t>
  </si>
  <si>
    <t>20AB122</t>
  </si>
  <si>
    <t xml:space="preserve">UK_ Projekti Advancing quality higher education in Western Balkans through </t>
  </si>
  <si>
    <t>20AB123</t>
  </si>
  <si>
    <t>UA_ Projekti REACH Universiteti i Arteve Tiranë</t>
  </si>
  <si>
    <t>20AB124</t>
  </si>
  <si>
    <t xml:space="preserve">UBT_Erasmus VET Institutional, Sustainable and Innovative Strengthening of </t>
  </si>
  <si>
    <t>20AB125</t>
  </si>
  <si>
    <t xml:space="preserve">UBT_IADSA II- Italian Albanian Debt for Development SWAP Agreement 2nd </t>
  </si>
  <si>
    <t>20AB126</t>
  </si>
  <si>
    <t>UE_ EGSID-Fuqizimi i Sportit bazë për përfshirje dhe zhvillim</t>
  </si>
  <si>
    <t>20AB127</t>
  </si>
  <si>
    <t xml:space="preserve">UPT_Projekti EMERGE "Rapid Multi-Risk Needs Evaluation and planing </t>
  </si>
  <si>
    <t>20AB128</t>
  </si>
  <si>
    <t>QBD_Projekti "Diaspora Publishing Center"</t>
  </si>
  <si>
    <t>20AB130</t>
  </si>
  <si>
    <t>UV_Projekti SUSTAINABLE UNIVERSITY UV_Universititeti " I.Qemali", Vlorë</t>
  </si>
  <si>
    <t>20AB240</t>
  </si>
  <si>
    <t>UT_Projekt AEEC-EU</t>
  </si>
  <si>
    <t>20AB258</t>
  </si>
  <si>
    <t xml:space="preserve">UK_Projekti "U2SIDUniversity to society collaborations for inclusive digital </t>
  </si>
  <si>
    <t>20AB260</t>
  </si>
  <si>
    <t>USH_ PROJEKTI BIOSINT_Universiteti i Shkodres</t>
  </si>
  <si>
    <t>20AB261</t>
  </si>
  <si>
    <t>USH_Projekti SMART_ Universiteti i Shkodres</t>
  </si>
  <si>
    <t>20AB268</t>
  </si>
  <si>
    <t>UT_Projekt WEBJOU Universiteti i Tiranes</t>
  </si>
  <si>
    <t>20AB269</t>
  </si>
  <si>
    <t>MAS_ Projekti "REACH MASR " Ministria e Arsimit dhe Sportit</t>
  </si>
  <si>
    <t>20AB275</t>
  </si>
  <si>
    <t xml:space="preserve">UE_ EduGame - Serious Games for Creativity and Social Cohesion in Teacher </t>
  </si>
  <si>
    <t>20AB276</t>
  </si>
  <si>
    <t>UE_ LAIA - Laboratory on Artificial Intelligence in Albania and Kosovës</t>
  </si>
  <si>
    <t>20AB277</t>
  </si>
  <si>
    <t xml:space="preserve">UE_ SHAPE - Sports, Health, and the People - A Western Balkan University </t>
  </si>
  <si>
    <t>20AB279</t>
  </si>
  <si>
    <t xml:space="preserve">US_ Erasmus+ CBHE SHAPE ¿Sport, Health, and the People - A Western </t>
  </si>
  <si>
    <t>20AB280</t>
  </si>
  <si>
    <t xml:space="preserve">US_ Erasmus+ CBHE e-PHYSIO ¿Modernization of physiotherapy education </t>
  </si>
  <si>
    <t>20AB281</t>
  </si>
  <si>
    <t xml:space="preserve">US_ Erasmus+ in Sport GEIN ¿Female sport leaders promoting gender </t>
  </si>
  <si>
    <t>20AB284</t>
  </si>
  <si>
    <t>USH_ CRED4TEACH_Universiteti i Shkodres</t>
  </si>
  <si>
    <t>20AB285</t>
  </si>
  <si>
    <t>USH _ E-le.G.A.N.T.S." Universiteti i Shkodres</t>
  </si>
  <si>
    <t>20AB287</t>
  </si>
  <si>
    <t xml:space="preserve">UBT_ Projekti PHITO "Platform for Helping small and medium farmers to </t>
  </si>
  <si>
    <t>20AB288</t>
  </si>
  <si>
    <t xml:space="preserve">UBT_ Projekti BEAMING "Bioeconomy excellence alliance for stimulating </t>
  </si>
  <si>
    <t>23AD017</t>
  </si>
  <si>
    <t>UK Projekti HAWKING "Harvesting (digital) Alternation in Ëays that Knock-</t>
  </si>
  <si>
    <t>GM11024</t>
  </si>
  <si>
    <t>Projekti TEMPUS per disa universitete</t>
  </si>
  <si>
    <t>GM11036</t>
  </si>
  <si>
    <t>Financim i huaj per projekte te programit te sportit</t>
  </si>
  <si>
    <t>GM11051</t>
  </si>
  <si>
    <t>ERASMUS+CBHE ubt</t>
  </si>
  <si>
    <t>GM11077</t>
  </si>
  <si>
    <t>ERASMUS + GRADUA Universiteti I Arteve all</t>
  </si>
  <si>
    <t>GM11078</t>
  </si>
  <si>
    <t>ERASMUS + GRADUA Universiteti I Arteve euro</t>
  </si>
  <si>
    <t>GM11084</t>
  </si>
  <si>
    <t>AGROINNOECO</t>
  </si>
  <si>
    <t>GM11088</t>
  </si>
  <si>
    <t>ERASMUS SMART AL  UBT</t>
  </si>
  <si>
    <t>91106AA</t>
  </si>
  <si>
    <t>Nxitja e punës kërkimore në IAL</t>
  </si>
  <si>
    <t>91106AB</t>
  </si>
  <si>
    <t xml:space="preserve">Financimi i Programe Kombetare/Nderkombetare te Bashkepunimit Shkencor </t>
  </si>
  <si>
    <t>18AA001</t>
  </si>
  <si>
    <t>Pershtatje ne Teknologji</t>
  </si>
  <si>
    <t>18CJ931</t>
  </si>
  <si>
    <t xml:space="preserve">UMT-Projekti ¿Towards Large-Scale Adaption And Tailored Implementation </t>
  </si>
  <si>
    <t>19AH801</t>
  </si>
  <si>
    <t>Studime e Projekte per te tjera aktive te patrupezuara</t>
  </si>
  <si>
    <t>19AH803</t>
  </si>
  <si>
    <t>Rikonstruksione për ndërtesat</t>
  </si>
  <si>
    <t>19AH805</t>
  </si>
  <si>
    <t>Pajisje profesionale</t>
  </si>
  <si>
    <t>19AH806</t>
  </si>
  <si>
    <t>Pajisje inventar ekonomik</t>
  </si>
  <si>
    <t>19AH807</t>
  </si>
  <si>
    <t>Pajisje dhe instrumente laboratorike</t>
  </si>
  <si>
    <t>19AH809</t>
  </si>
  <si>
    <t>Fonde per krijim biblioteke</t>
  </si>
  <si>
    <t>20AB210</t>
  </si>
  <si>
    <t xml:space="preserve">Projekti DigiCare4You " Nje zgjidhje inovative ndersektoriale qe perfshin </t>
  </si>
  <si>
    <t>20AB254</t>
  </si>
  <si>
    <t>Projekti "BIOSINT" në Universitetin e Mjekësisë Tiranë</t>
  </si>
  <si>
    <t>A000001</t>
  </si>
  <si>
    <t>Orendi, Pajisje te ndryshme (Kap.6)</t>
  </si>
  <si>
    <t>A000002</t>
  </si>
  <si>
    <t>Trajnime dhe Studim/Projektime(kap.6)</t>
  </si>
  <si>
    <t>A000003</t>
  </si>
  <si>
    <t>Rikonstruksione(kap.6)</t>
  </si>
  <si>
    <t>Fonde per Shkencen</t>
  </si>
  <si>
    <t>09770</t>
  </si>
  <si>
    <t>91106AD</t>
  </si>
  <si>
    <t xml:space="preserve">Konferenca dhe Seminareve  informuese në IAL mbi Programet Kombëtare </t>
  </si>
  <si>
    <t>91106AE</t>
  </si>
  <si>
    <t xml:space="preserve">Pjesëmarrja në programin Horizon 2020, program  për Kërkimin dhe </t>
  </si>
  <si>
    <t>91106AF</t>
  </si>
  <si>
    <t>Studente që mbështeten financiarisht nga Fondi i Ekselencës.</t>
  </si>
  <si>
    <t>18BD924</t>
  </si>
  <si>
    <t xml:space="preserve">Dixhitalizimi i fondit të Bibliotekës së Universitetit "Fan S. Noli", me fokus </t>
  </si>
  <si>
    <t>18BD933</t>
  </si>
  <si>
    <t>UBT_Ngritja e Laboratorit të Analizimit të Vajit të Ullirit</t>
  </si>
  <si>
    <t>18BD934</t>
  </si>
  <si>
    <t>UPT_Laboratori i provave në vibrime</t>
  </si>
  <si>
    <t>18BD935</t>
  </si>
  <si>
    <t xml:space="preserve">UBT_Ngritja e një laboratori në mbështetje zbatimit të teknikave të </t>
  </si>
  <si>
    <t>18BD936</t>
  </si>
  <si>
    <t xml:space="preserve"> UK_Ndërtimi i laboratorit për kërkime mbi ushqimin dhe identifikimi i </t>
  </si>
  <si>
    <t>18BD937</t>
  </si>
  <si>
    <t xml:space="preserve">US_Ngritja e laboratorit të vlerësimit e rehabilitimit të posturës, ecjes dhe </t>
  </si>
  <si>
    <t>18BD938</t>
  </si>
  <si>
    <t>USH_Laboratori Klinik Biokimik</t>
  </si>
  <si>
    <t>18BD942</t>
  </si>
  <si>
    <t xml:space="preserve">UMT_Modernizimi i infrastrukturës kërkimore-shkencore në Departamentin e </t>
  </si>
  <si>
    <t>18BD943</t>
  </si>
  <si>
    <t xml:space="preserve">UPT_Vizualizimi dhe Komunikimi Grafik përmes teknologjive inventive </t>
  </si>
  <si>
    <t>18BD944</t>
  </si>
  <si>
    <t>UE_Qendër Simulimi e Avancuar</t>
  </si>
  <si>
    <t>18BD945</t>
  </si>
  <si>
    <t>UE_Monitorimi i cilësisë së ajrit dhe ndikimi i tij në shëndetin e banorëve</t>
  </si>
  <si>
    <t>18BD946</t>
  </si>
  <si>
    <t xml:space="preserve">UPT_Rritja e Kapaciteteve Analitike të Laboratorit të Gjeokimisë dhe </t>
  </si>
  <si>
    <t>18BD947</t>
  </si>
  <si>
    <t>UBT_Ngritja e Laboratorit (Ateljesë) të Balsamimit dhe të Faunës Pyjore</t>
  </si>
  <si>
    <t>18BD948</t>
  </si>
  <si>
    <t xml:space="preserve">UT_Ndërtimi i infrastrukturës për zhvillimin e kompetencës digitale dhe </t>
  </si>
  <si>
    <t>18BD949</t>
  </si>
  <si>
    <t xml:space="preserve">UT_Ngritja e një qendre llogaritëse në mbështetje të bashkëpunimit të IAL - </t>
  </si>
  <si>
    <t>18BD950</t>
  </si>
  <si>
    <t xml:space="preserve">UT_Rritje e Kapaciteteve Analitike të Laboratorit të Arkeologjisë dhe </t>
  </si>
  <si>
    <t>18BD951</t>
  </si>
  <si>
    <t xml:space="preserve">UT_Pasurimi i infrastrukturës laboratorike në shërbim të kërkimit shkencor të </t>
  </si>
  <si>
    <t>18BD952</t>
  </si>
  <si>
    <t xml:space="preserve">UMT_Ndertimi i infrastruktures kerkimore-shkencore per analizen e </t>
  </si>
  <si>
    <t>18BD953</t>
  </si>
  <si>
    <t xml:space="preserve">UT_VenomLab: Infrastrukturë e re për laboratorin e studimeve të helmit të </t>
  </si>
  <si>
    <t>18BD954</t>
  </si>
  <si>
    <t xml:space="preserve">UMT_Përmirësimi cilësor i infrastrukturës së Laboratorit të Biologjisë </t>
  </si>
  <si>
    <t>18BD955</t>
  </si>
  <si>
    <t>UT_LAB i Integruar i Mediave Digitale</t>
  </si>
  <si>
    <t>18BD956</t>
  </si>
  <si>
    <t>UT_Rritja e kapaciteteve të laboratorit të vlerësimit dozimetrik personal</t>
  </si>
  <si>
    <t>18BD957</t>
  </si>
  <si>
    <t xml:space="preserve">UMT_Krijimi i Laboratorit të Simulimit Virtual të Imazherisë Diagnostike në </t>
  </si>
  <si>
    <t>18BD958</t>
  </si>
  <si>
    <t xml:space="preserve">UT_Roli i laboratorit didaktik-informatik-kërkimor në përmirësimin e kërkimit </t>
  </si>
  <si>
    <t>18BD959</t>
  </si>
  <si>
    <t xml:space="preserve">UPT_Laborator kërkimor shkencor për projektimin, prototipizimin dhe </t>
  </si>
  <si>
    <t>18BD960</t>
  </si>
  <si>
    <t xml:space="preserve">UPT_Fuqizimi i Laboratorit GIS dhe Modelim me qëllim rritjen e cilësisë së </t>
  </si>
  <si>
    <t>18BD961</t>
  </si>
  <si>
    <t xml:space="preserve">UPT_Aplikime Inteligjente: Propozimi për ngritjen e një Laboratori të </t>
  </si>
  <si>
    <t>18BD962</t>
  </si>
  <si>
    <t xml:space="preserve">UD_Laboratori i Financë -Kontabilitetit në Fakultetin e Biznesit ¿ UAMD </t>
  </si>
  <si>
    <t>18BD963</t>
  </si>
  <si>
    <t xml:space="preserve">UPT_Ngritja e kapaciteteve kërkimore-shkencore pranë departamentit të </t>
  </si>
  <si>
    <t>18BD964</t>
  </si>
  <si>
    <t xml:space="preserve">UE_Ngritja e laboratorit të logopedisë për trajnimim e aftësimin praktik të </t>
  </si>
  <si>
    <t>18BD965</t>
  </si>
  <si>
    <t xml:space="preserve">US_Digjitalizimi i burimeve, përmirësimi i aksesit dhe disponueshmërisë së </t>
  </si>
  <si>
    <t>18BD966</t>
  </si>
  <si>
    <t xml:space="preserve">UPT_H2-nativ: nga eksplorimi gjeologjik i zonave të mundshme të emetimit </t>
  </si>
  <si>
    <t>18BD967</t>
  </si>
  <si>
    <t>UA_Shtim paisjesh dhe modernizimi i Laboratorëve ne Fak Arteve te Bukura</t>
  </si>
  <si>
    <t>18BD968</t>
  </si>
  <si>
    <t xml:space="preserve">UBT_Impakti i aplikimit të metodave të modifikimit termik mbi vetitë </t>
  </si>
  <si>
    <t>18BD969</t>
  </si>
  <si>
    <t xml:space="preserve">UPT_Modernizimi dhe Plotësimi i Laboratorit të Petrografisë: Një hap drejt </t>
  </si>
  <si>
    <t>18BD970</t>
  </si>
  <si>
    <t xml:space="preserve">UPT_ Modernizimi i Infrastruktures kombetare te rrjetit GNSS/GPS te </t>
  </si>
  <si>
    <t>M112700</t>
  </si>
  <si>
    <t xml:space="preserve">Projekte te kerkimit shkencor te Agjensise kerkimit shkencor, transferuar </t>
  </si>
  <si>
    <t>18BD828</t>
  </si>
  <si>
    <t>Hight Specialized technicians in Kets (HISTEK)</t>
  </si>
  <si>
    <t>18BD831</t>
  </si>
  <si>
    <t>Algal Forest Restoration in the Mediterranean Sea</t>
  </si>
  <si>
    <t>18BE002</t>
  </si>
  <si>
    <t xml:space="preserve">Reforming Doctoral Studies in Montenegro &amp; Albania -Good practice </t>
  </si>
  <si>
    <t>18BE003</t>
  </si>
  <si>
    <t xml:space="preserve">Establishment of Business Clubs for the enhancement of entrepreneurship in </t>
  </si>
  <si>
    <t>18CA705</t>
  </si>
  <si>
    <t xml:space="preserve">Mediterranean Innovation Strategy for transnational activity of clusters and </t>
  </si>
  <si>
    <t>18CA712</t>
  </si>
  <si>
    <t>Projekti RECONNECT, Universiteti i Tiranes</t>
  </si>
  <si>
    <t>18CA728</t>
  </si>
  <si>
    <t>Projekti HERMES</t>
  </si>
  <si>
    <t>18CA729</t>
  </si>
  <si>
    <t>Projekt-RAZMUS+GEOBIZ</t>
  </si>
  <si>
    <t>18CA730</t>
  </si>
  <si>
    <t>Projekti DRIVE</t>
  </si>
  <si>
    <t>18CA731</t>
  </si>
  <si>
    <t>Projekti REACH</t>
  </si>
  <si>
    <t>18CA732</t>
  </si>
  <si>
    <t>Projekt BKSTONE</t>
  </si>
  <si>
    <t>18CD233</t>
  </si>
  <si>
    <t>Projekti CheeseCult</t>
  </si>
  <si>
    <t>18CD234</t>
  </si>
  <si>
    <t>Projekti VirtuaLand</t>
  </si>
  <si>
    <t>18CD235</t>
  </si>
  <si>
    <t>Projekti STONE.ART</t>
  </si>
  <si>
    <t>18CD236</t>
  </si>
  <si>
    <t>Projekti QUADIC</t>
  </si>
  <si>
    <t>18CD237</t>
  </si>
  <si>
    <t>Projekti "INTERBA"</t>
  </si>
  <si>
    <t>18CD238</t>
  </si>
  <si>
    <t>Projekti "EUROPE FOR CITIZENS"</t>
  </si>
  <si>
    <t>18CD239</t>
  </si>
  <si>
    <t>Projekti "GEOBIZ"</t>
  </si>
  <si>
    <t>18CJ601</t>
  </si>
  <si>
    <t>Projekti TECOMP</t>
  </si>
  <si>
    <t>18CJ701</t>
  </si>
  <si>
    <t>Projekti INECO</t>
  </si>
  <si>
    <t>18CJ801</t>
  </si>
  <si>
    <t xml:space="preserve">Zbatimi analizës me kosto optimale për aftesitë e dëgjimit dhe të parit tek </t>
  </si>
  <si>
    <t>18CJ901</t>
  </si>
  <si>
    <t>Projekti ERASMUS GRADUA UMT</t>
  </si>
  <si>
    <t>18CJ902</t>
  </si>
  <si>
    <t xml:space="preserve">Universiteti "Aleksander Moisiu" Durres_Aftësi sipërmarrëse për një arsim </t>
  </si>
  <si>
    <t>18CJ903</t>
  </si>
  <si>
    <t xml:space="preserve">Universiteti "Aleksander Moisiu" Durres_Trekëndëshi i Njohurive për një </t>
  </si>
  <si>
    <t>18CJ904</t>
  </si>
  <si>
    <t xml:space="preserve">Universiteti "Aleksander Moisiu" Durres_Forcimi i autonomisë universitare </t>
  </si>
  <si>
    <t>18CJ905</t>
  </si>
  <si>
    <t xml:space="preserve">Universiteti "Aleksander Moisiu" Durres_Edukimi terciar gjithëpërfshirës në </t>
  </si>
  <si>
    <t>18CJ906</t>
  </si>
  <si>
    <t>Agjencia Kombetare e Kerkimit Shkencor dhe Inovacionit_BLU AIR A.K.K.SH.I</t>
  </si>
  <si>
    <t>18CJ907</t>
  </si>
  <si>
    <t xml:space="preserve">Universiteti "Aleksander Moisiu" Durres_Modernizimi i kurrikulës inxhinierike </t>
  </si>
  <si>
    <t>18CJ909</t>
  </si>
  <si>
    <t xml:space="preserve">Universiteti "Aleksander Moisiu" Durres_Zhvillimi i Programit Rajonal ¿Master </t>
  </si>
  <si>
    <t>18CJ910</t>
  </si>
  <si>
    <t xml:space="preserve">Universiteti "Aleksander Moisiu" Durres_Përmirësimi ekonomik i njohurive në </t>
  </si>
  <si>
    <t>18CJ911</t>
  </si>
  <si>
    <t>Universiteti Politeknik I Tiranes_Projekt KALCEA</t>
  </si>
  <si>
    <t>18CJ912</t>
  </si>
  <si>
    <t>Universiteti Politeknik I Tiranes_Projekt ENGINE</t>
  </si>
  <si>
    <t>18CJ913</t>
  </si>
  <si>
    <t>Universiteti Politeknik I Tiranes_Projekt CRISIS</t>
  </si>
  <si>
    <t>18CJ914</t>
  </si>
  <si>
    <t xml:space="preserve">Universiteti "Eqrem Cabej" Gjirokaster_Projektit ENTRAL ¿Aftësi sipërmarrëse </t>
  </si>
  <si>
    <t>18CJ918</t>
  </si>
  <si>
    <t>Universiteti i Tiranës_Projekti  ¿ SEAVIEWS(ADRION)¿</t>
  </si>
  <si>
    <t>18CJ919</t>
  </si>
  <si>
    <t>Universiteti i Tiranës_Projekti  LeTSGEPs</t>
  </si>
  <si>
    <t>18CJ920</t>
  </si>
  <si>
    <t xml:space="preserve">Universiteti "I.Qemali", Vlorë_Reconnecting universities and enterprises to </t>
  </si>
  <si>
    <t>18CJ921</t>
  </si>
  <si>
    <t xml:space="preserve">Universiteti "I.Qemali", Vlorë_Transnational Parks and Gardens Resources in </t>
  </si>
  <si>
    <t>18CJ922</t>
  </si>
  <si>
    <t xml:space="preserve">Universiteti "I.Qemali", Vlorë_Entrepreneurial skills for a modern education </t>
  </si>
  <si>
    <t>18CJ924</t>
  </si>
  <si>
    <t xml:space="preserve">Universiteti "I.Qemali", Vlorë_ Sustainable University - Enterprise </t>
  </si>
  <si>
    <t>18CJ925</t>
  </si>
  <si>
    <t xml:space="preserve">Universiteti "I.Qemali", Vlorë_Development of Regional Joint Master Program </t>
  </si>
  <si>
    <t>18CJ926</t>
  </si>
  <si>
    <t>Universiteti "I.Qemali", Vlorë_MSc course in STEAM education - STEAMedu</t>
  </si>
  <si>
    <t>18CJ927</t>
  </si>
  <si>
    <t>Universiteti "I.Qemali", Vlorë_Smart Energy Community for Smart City</t>
  </si>
  <si>
    <t>18CJ928</t>
  </si>
  <si>
    <t xml:space="preserve">Universiteti "I.Qemali", Vlorë_Economic enhancement of knowledge in the </t>
  </si>
  <si>
    <t>18CJ930</t>
  </si>
  <si>
    <t xml:space="preserve">Akademia Studimeve Albanologjike_ Modeli i Menaxhimit te Integruar </t>
  </si>
  <si>
    <t>20AB203</t>
  </si>
  <si>
    <t xml:space="preserve">Universiteti "I.Qemali", Vlorë, Projekti "Sustainable development of Blue </t>
  </si>
  <si>
    <t>20AB204</t>
  </si>
  <si>
    <t>Universiteti i Tiranes_Projekti "Skadar Lake without chemical pollution-</t>
  </si>
  <si>
    <t>20AB206</t>
  </si>
  <si>
    <t>AKKSHI _Projekti "U-SIA MASR"</t>
  </si>
  <si>
    <t>20AB207</t>
  </si>
  <si>
    <t>Projekti "STAND UT" ne Universitetin e Tiranës</t>
  </si>
  <si>
    <t>20AB208</t>
  </si>
  <si>
    <t>Projekti "STEAMedu UT" ne Universitetin e Tiranës</t>
  </si>
  <si>
    <t>20AB209</t>
  </si>
  <si>
    <t>Projekti "IDEA UMT" në Universitetin e Mjekësisë Tiranë</t>
  </si>
  <si>
    <t>20AB211</t>
  </si>
  <si>
    <t xml:space="preserve">AKKSHI_"Support to the capacity of the Ministry and NASRI to reform the </t>
  </si>
  <si>
    <t>20AB212</t>
  </si>
  <si>
    <t>UPT_Projekti EUSIS</t>
  </si>
  <si>
    <t>20AB213</t>
  </si>
  <si>
    <t>UPT_Projekt ISTA</t>
  </si>
  <si>
    <t>20AB214</t>
  </si>
  <si>
    <t>UPT+Projekti VJOSUSDEV</t>
  </si>
  <si>
    <t>20AB215</t>
  </si>
  <si>
    <t>UPT_Projekti IFUTUREE</t>
  </si>
  <si>
    <t>20AB216</t>
  </si>
  <si>
    <t>UPT_Projekti DGTRANS</t>
  </si>
  <si>
    <t>20AB217</t>
  </si>
  <si>
    <t>UPT_Projekti INTEC</t>
  </si>
  <si>
    <t>20AB218</t>
  </si>
  <si>
    <t>UPT_Projekti SMART WB</t>
  </si>
  <si>
    <t>20AB219</t>
  </si>
  <si>
    <t>UPT_Projekti IoT-ECO</t>
  </si>
  <si>
    <t>20AB220</t>
  </si>
  <si>
    <t>UPT_Projekti DIGI4 WERABLES</t>
  </si>
  <si>
    <t>20AB221</t>
  </si>
  <si>
    <t>UPT_Projekti ISRA</t>
  </si>
  <si>
    <t>20AB222</t>
  </si>
  <si>
    <t>AKKSHI_Projekti SPACE MED</t>
  </si>
  <si>
    <t>20AB223</t>
  </si>
  <si>
    <t>AKKSHI_Projekti NCP-WIDERA.NET</t>
  </si>
  <si>
    <t>20AB224</t>
  </si>
  <si>
    <t>ASCAL_Projekti ERAZMUS+CBHE ENGineering</t>
  </si>
  <si>
    <t>20AB225</t>
  </si>
  <si>
    <t>UV_Projekti INTEC</t>
  </si>
  <si>
    <t>20AB226</t>
  </si>
  <si>
    <t>UV_Projekti CRED4TEACH</t>
  </si>
  <si>
    <t>20AB227</t>
  </si>
  <si>
    <t>UV_Projekti VITALISE</t>
  </si>
  <si>
    <t>20AB228</t>
  </si>
  <si>
    <t>UD_Projekti IoT -ECO</t>
  </si>
  <si>
    <t>20AB229</t>
  </si>
  <si>
    <t>UD_Projekti INTERREG</t>
  </si>
  <si>
    <t>20AB230</t>
  </si>
  <si>
    <t>UD_Projekt WEBJOU</t>
  </si>
  <si>
    <t>20AB231</t>
  </si>
  <si>
    <t>UD_Projekti MAGNET</t>
  </si>
  <si>
    <t>20AB232</t>
  </si>
  <si>
    <t>UD_Projekti PELMOB</t>
  </si>
  <si>
    <t>20AB233</t>
  </si>
  <si>
    <t>UT_Projekti EU-HSTEU1</t>
  </si>
  <si>
    <t>20AB234</t>
  </si>
  <si>
    <t>UT_Projekti OWNERSHIP-in EU</t>
  </si>
  <si>
    <t>20AB235</t>
  </si>
  <si>
    <t>UT_Projekti EPPAL</t>
  </si>
  <si>
    <t>20AB236</t>
  </si>
  <si>
    <t>UT_Projekti COMON EN ENVIRONMENT</t>
  </si>
  <si>
    <t>20AB237</t>
  </si>
  <si>
    <t>UT_Projekti VJOSUSDEV</t>
  </si>
  <si>
    <t>20AB238</t>
  </si>
  <si>
    <t>UT_Projekti SUSNANO</t>
  </si>
  <si>
    <t>20AB239</t>
  </si>
  <si>
    <t>UT_Projekti PEEA</t>
  </si>
  <si>
    <t>20AB241</t>
  </si>
  <si>
    <t>UT_Projekti MPO-EPA</t>
  </si>
  <si>
    <t>20AB242</t>
  </si>
  <si>
    <t>UT_Projekti DIGI-ABCD</t>
  </si>
  <si>
    <t>20AB243</t>
  </si>
  <si>
    <t>UT_Projekti PRO-FACT</t>
  </si>
  <si>
    <t>20AB244</t>
  </si>
  <si>
    <t>UT_Projekti FINTECH-EU-POL</t>
  </si>
  <si>
    <t>20AB245</t>
  </si>
  <si>
    <t>UT_Projekti ALPAsEU</t>
  </si>
  <si>
    <t>20AB246</t>
  </si>
  <si>
    <t>UT_Projekti AWARENESS of Illicit FINANCIAL FLOWS</t>
  </si>
  <si>
    <t>20AB247</t>
  </si>
  <si>
    <t>UGJ_Projekti INECO Ekosistemi Inovativ Ekonomik</t>
  </si>
  <si>
    <t>20AB248</t>
  </si>
  <si>
    <t>UGJ_Projekti ERUPEANIZATION of PULIC POLICIES IN ALBANIA</t>
  </si>
  <si>
    <t>20AB249</t>
  </si>
  <si>
    <t>UD_Projekti CRESCENTO</t>
  </si>
  <si>
    <t>20AB250</t>
  </si>
  <si>
    <t> UT_Projekti "WELL BEING TOGETHER"._Universiteti i Tiranes</t>
  </si>
  <si>
    <t>20AB251</t>
  </si>
  <si>
    <t>Projekti 1297 TESI UT</t>
  </si>
  <si>
    <t>20AB252</t>
  </si>
  <si>
    <t>UV_SMART-ERASMUS-EDU-2022-CBHE</t>
  </si>
  <si>
    <t>20AB253</t>
  </si>
  <si>
    <t>AKKSHI_Projekti_101082815_1FUTURE</t>
  </si>
  <si>
    <t>20AB255</t>
  </si>
  <si>
    <t>UPT_ RISBRIEFCASE_Universiteti Politeknik i Tiranës</t>
  </si>
  <si>
    <t>20AB256</t>
  </si>
  <si>
    <t>UPT_ DEAL-EU_Universiteti Politeknik i Tiranës</t>
  </si>
  <si>
    <t>20AB257</t>
  </si>
  <si>
    <t>AKKSHI _Projektit U2SID AKKSHI</t>
  </si>
  <si>
    <t>20AB259</t>
  </si>
  <si>
    <t>USH_ USH_Projekti U2SID _Universiteti i Shkodres</t>
  </si>
  <si>
    <t>20AB264</t>
  </si>
  <si>
    <t>UT_ Projektit INTEGTEKNODIGITMETOD MESIMDHENIE_Universiteti i Tiranes</t>
  </si>
  <si>
    <t>20AB265</t>
  </si>
  <si>
    <t xml:space="preserve"> UT_Projekti EURO-MED Sistainable Tourism Commhnity (STC) EURO-MED </t>
  </si>
  <si>
    <t>20AB267</t>
  </si>
  <si>
    <t>UT_Projekti USE IPM Universiteti i Tiranes</t>
  </si>
  <si>
    <t>20AB270</t>
  </si>
  <si>
    <t xml:space="preserve">AKKSHI_Projekti "1 FUTURE"- ERASMUS-EDU-2022 CBHE JOINED Fir </t>
  </si>
  <si>
    <t>20AB271</t>
  </si>
  <si>
    <t>UV _ILOFORDIGITAL</t>
  </si>
  <si>
    <t>20AB272</t>
  </si>
  <si>
    <t>UV _ MORIN</t>
  </si>
  <si>
    <t>20AB273</t>
  </si>
  <si>
    <t>UV _ HAWKING</t>
  </si>
  <si>
    <t>20AB274</t>
  </si>
  <si>
    <t>UV _ WB HEI ZERO</t>
  </si>
  <si>
    <t>20AB278</t>
  </si>
  <si>
    <t xml:space="preserve">US_ Erasmus+ in Sport S2ABC ¿Enhance the skills of sport administrators to </t>
  </si>
  <si>
    <t>20AB282</t>
  </si>
  <si>
    <t xml:space="preserve">US_ Erasmus+ in Sport IN-FORMS ¿Improving employability in sport through </t>
  </si>
  <si>
    <t>20AB283</t>
  </si>
  <si>
    <t xml:space="preserve">UGJ_ TCCWB-Mbshtetja e zhvillimit tw kompetencave transkulturore per </t>
  </si>
  <si>
    <t>20AB286</t>
  </si>
  <si>
    <t>UBT_"ERASMUS PEVULOS"_Universiteti Bujqësor Tiranës</t>
  </si>
  <si>
    <t>20AB289</t>
  </si>
  <si>
    <t xml:space="preserve">UBT_ ERASMUS +LAIA, Laboratory on Artificial Intelligence in Albania and </t>
  </si>
  <si>
    <t>20AB290</t>
  </si>
  <si>
    <t xml:space="preserve">UBT _ Projekti "Network for the Promotion of Sustainability &amp; Authenticity in </t>
  </si>
  <si>
    <t>20AB291</t>
  </si>
  <si>
    <t>UMT_ Projekti "EARLY" Universitetit të Mjekësisë Tiranë</t>
  </si>
  <si>
    <t>20AB292</t>
  </si>
  <si>
    <t xml:space="preserve">UD_"Jean Monnet Module" me akronimin ¿EUALB"_Universiteti "Aleksander </t>
  </si>
  <si>
    <t>20AB293</t>
  </si>
  <si>
    <t xml:space="preserve">UD_ "Strategic all for regional transition¿  "STARS  EU", _Universiteti </t>
  </si>
  <si>
    <t>20AB294</t>
  </si>
  <si>
    <t xml:space="preserve">UD_ "Enhancing knoeledge and skills at WB HEIs in preparation for zero </t>
  </si>
  <si>
    <t>20AB295</t>
  </si>
  <si>
    <t>UPT_ ABCD_Universiteti Politeknik i Tiranës</t>
  </si>
  <si>
    <t>20AB296</t>
  </si>
  <si>
    <t>UPT_ DIM ESSE-2_Universiteti Politeknik i Tiranës</t>
  </si>
  <si>
    <t>20AB297</t>
  </si>
  <si>
    <t>UPT_ LAIA_Universiteti Politeknik i Tiranës</t>
  </si>
  <si>
    <t>20AB298</t>
  </si>
  <si>
    <t>UPT_ HINT_Universiteti Politeknik i Tiranës</t>
  </si>
  <si>
    <t>20AB299</t>
  </si>
  <si>
    <t>UPT_ DERHE_Universiteti Politeknik i Tiranës</t>
  </si>
  <si>
    <t>23AD001</t>
  </si>
  <si>
    <t>UT_Projekti  ADRION TRANE_Universiteti i Tiranes</t>
  </si>
  <si>
    <t>23AD002</t>
  </si>
  <si>
    <t>UT_Projekti "1 FUTURE". Universiteti i Tiranes</t>
  </si>
  <si>
    <t>23AD003</t>
  </si>
  <si>
    <t>UT_Projekti "INTERREG MED"._Universiteti i Tiranes</t>
  </si>
  <si>
    <t>23AD004</t>
  </si>
  <si>
    <t>UT_Projekti "PEET-EI"_Universiteti i Tiranes</t>
  </si>
  <si>
    <t>23AD005</t>
  </si>
  <si>
    <t>UT_Projekti Green FIB_Universiteti i Tiranes</t>
  </si>
  <si>
    <t>23AD006</t>
  </si>
  <si>
    <t>UT_Projekti SMART-HC_Universiteti i Tiranes</t>
  </si>
  <si>
    <t>23AD007</t>
  </si>
  <si>
    <t>UT_Projekti SafeDigitAL-E_Universiteti i Tiranes</t>
  </si>
  <si>
    <t>23AD008</t>
  </si>
  <si>
    <t>UT_Projekti EUWB_Universiteti i Tiranes</t>
  </si>
  <si>
    <t>23AD009</t>
  </si>
  <si>
    <t>UT_Projekti CASOEUAL_Universiteti i Tiranes</t>
  </si>
  <si>
    <t>23AD010</t>
  </si>
  <si>
    <t>UT_Projekti Perform -EU_Universiteti i Tiranes</t>
  </si>
  <si>
    <t>23AD011</t>
  </si>
  <si>
    <t>UT_Projekti MinDEU_Universiteti i Tiranes</t>
  </si>
  <si>
    <t>23AD012</t>
  </si>
  <si>
    <t xml:space="preserve">UT_Projekti Transforming the Kosovo and Albanian Education System by </t>
  </si>
  <si>
    <t>23AD013</t>
  </si>
  <si>
    <t>UT_Projekti GREEN WEB_Universiteti i Tiranes</t>
  </si>
  <si>
    <t>23AD014</t>
  </si>
  <si>
    <t xml:space="preserve">UT_Projekti « Digital Education Readiness in the field of Higher Education », </t>
  </si>
  <si>
    <t>23AD015</t>
  </si>
  <si>
    <t xml:space="preserve">UT_Projekti "Serious Games for Creativity and Social Cohesion in Teacher </t>
  </si>
  <si>
    <t>23AD016</t>
  </si>
  <si>
    <t xml:space="preserve">UT_Projekti Formimi në mësimdhënien e gjuhës frënge së shkruar në </t>
  </si>
  <si>
    <t>23AD018</t>
  </si>
  <si>
    <t xml:space="preserve">UPT_Projekti Transforming the Kosovo and Albanian Education System by </t>
  </si>
  <si>
    <t>23AD019</t>
  </si>
  <si>
    <t>Projekti "Universitetit Politeknik te Tiranes EMSSE-UPT"</t>
  </si>
  <si>
    <t>23AD020</t>
  </si>
  <si>
    <t>UPT Projekt Universiteti Politeknik i Tiranës  AHEAD UPT</t>
  </si>
  <si>
    <t>23AD021</t>
  </si>
  <si>
    <t>UPT Projekti TAKEDITE UPT¿, Universiteti Politeknik i Tiranës</t>
  </si>
  <si>
    <t>23AD022</t>
  </si>
  <si>
    <t>UPT  LIP3D UPT</t>
  </si>
  <si>
    <t>23AD023</t>
  </si>
  <si>
    <t>UV EDUFAIR project nr. 101175331</t>
  </si>
  <si>
    <t>23AD024</t>
  </si>
  <si>
    <t xml:space="preserve"> UBT_ ''Environmental assessment of the Vjosa riverscape as the basis for an </t>
  </si>
  <si>
    <t>23AD025</t>
  </si>
  <si>
    <t xml:space="preserve">UPT_DELTA ''Advancing Data Literacy and innovation in the Western </t>
  </si>
  <si>
    <t>23AD026</t>
  </si>
  <si>
    <t xml:space="preserve">UE_EEE4EIA- Ekosistemi Evropian i Sipërmarrjes pwr Integrimin Evropian të </t>
  </si>
  <si>
    <t>23AD027</t>
  </si>
  <si>
    <t xml:space="preserve"> UBT_''Assesment of Pollutant Emissions to support River Vasin Management </t>
  </si>
  <si>
    <t>23AD028</t>
  </si>
  <si>
    <t>UE_SuProm-Menaxhimi i Qendrueshem i Projekteve ne IAL-te e Ballkanit</t>
  </si>
  <si>
    <t>23AD029</t>
  </si>
  <si>
    <t xml:space="preserve"> UBT_ ''Investing in Green and Just Transition for a New Sustainable Business </t>
  </si>
  <si>
    <t>23AD030</t>
  </si>
  <si>
    <t xml:space="preserve">UD_Advancing Cloud and Edge Computing Education in Western Balkans - </t>
  </si>
  <si>
    <t>23AD031</t>
  </si>
  <si>
    <t>UD_GOVERNANCE</t>
  </si>
  <si>
    <t>23AD032</t>
  </si>
  <si>
    <t xml:space="preserve">UD_Strengthening Capacities for the Implementation of Dual Education in </t>
  </si>
  <si>
    <t>23AD033</t>
  </si>
  <si>
    <t>UD_BLUE ECOSYSTEM</t>
  </si>
  <si>
    <t>23AD034</t>
  </si>
  <si>
    <t xml:space="preserve">UD_Capacity Building of VET Providers in the Sustainable Tourism - </t>
  </si>
  <si>
    <t>23AD035</t>
  </si>
  <si>
    <t xml:space="preserve">UD_ Sustainable Management of Marine Sentiel Species and human </t>
  </si>
  <si>
    <t>23AD036</t>
  </si>
  <si>
    <t>UD_Blended Education in Western Balkans Universities, "BEWBU"</t>
  </si>
  <si>
    <t>23AD037</t>
  </si>
  <si>
    <t xml:space="preserve">UD_Cultivating Academic Intrapreneurship in Western Balkans, </t>
  </si>
  <si>
    <t>23AD038</t>
  </si>
  <si>
    <t>UV_Projekti  SUPROM _Universiteti I.Qemali, Vlorë</t>
  </si>
  <si>
    <t>23AD039</t>
  </si>
  <si>
    <t>UV_ Projekti  ADRIAMOVE_Universiteti I.Qemali, Vlorë</t>
  </si>
  <si>
    <t>23AD040</t>
  </si>
  <si>
    <t>UV_Projekti EDUALBA_Universiteti I.Qemali, Vlorë</t>
  </si>
  <si>
    <t>23AD041</t>
  </si>
  <si>
    <t>UGJ_DilanEdu-WB_ Universitet E. Çabej, Gjirokastër</t>
  </si>
  <si>
    <t>23AD042</t>
  </si>
  <si>
    <t xml:space="preserve">USH_Supporting development of TransCultural Competence for healthcare </t>
  </si>
  <si>
    <t>23AD043</t>
  </si>
  <si>
    <t xml:space="preserve">USH_ Sport,Health and the people-a A Western Balkan University Network </t>
  </si>
  <si>
    <t>23AD044</t>
  </si>
  <si>
    <t xml:space="preserve">USH_ Fundamental rights in daily actions of social workers- Project number </t>
  </si>
  <si>
    <t>23AD045</t>
  </si>
  <si>
    <t xml:space="preserve">USH_ ESN-AIR - Engaging Students for eNhancing internationalization </t>
  </si>
  <si>
    <t>23AD046</t>
  </si>
  <si>
    <t xml:space="preserve">UT_ Engaging Students for enhancing iternationalization practies in the </t>
  </si>
  <si>
    <t>23AD047</t>
  </si>
  <si>
    <t>UT_ The Albanian EU integration process through academia Referencë :</t>
  </si>
  <si>
    <t>23AD048</t>
  </si>
  <si>
    <t xml:space="preserve">UT_ Digital Accounting and Auditing Regulation in the EU -Embracing </t>
  </si>
  <si>
    <t>23AD049</t>
  </si>
  <si>
    <t xml:space="preserve">UT_ Improving Knowledge for Climate Justice and Human Rights in Albania </t>
  </si>
  <si>
    <t>23AD050</t>
  </si>
  <si>
    <t xml:space="preserve">UT_ Bridging Identities: Aligning Cultural Policies for EU Integration -A Case </t>
  </si>
  <si>
    <t>23AD051</t>
  </si>
  <si>
    <t xml:space="preserve">UT_ The Westrn Balkans at the crossroads:EU integration and external </t>
  </si>
  <si>
    <t>23AD052</t>
  </si>
  <si>
    <t xml:space="preserve">UT_ Towards interdisciplinary modules in education by integrating EU </t>
  </si>
  <si>
    <t>23AD053</t>
  </si>
  <si>
    <t xml:space="preserve">UT_ Educational Framework for EU Membership with a specific focus on </t>
  </si>
  <si>
    <t>23AD054</t>
  </si>
  <si>
    <t xml:space="preserve">UT_ A Researchers Night in the Mediterranean-Connecting Minds Through </t>
  </si>
  <si>
    <t>23AD055</t>
  </si>
  <si>
    <t xml:space="preserve">UT_ The New Europe: Unity and Leadership in the Global Economy  </t>
  </si>
  <si>
    <t>23AD056</t>
  </si>
  <si>
    <t>UT_ Enhancing Knowledge and Research Skills in EU Studies Referencë:</t>
  </si>
  <si>
    <t>23AD057</t>
  </si>
  <si>
    <t xml:space="preserve">UT _ Transforming R&amp;I organisations and advancing the ERA through gender </t>
  </si>
  <si>
    <t>23AD058</t>
  </si>
  <si>
    <t xml:space="preserve">UT _ Mitigating Migration Challenges in the Western Balkans : Bridging the </t>
  </si>
  <si>
    <t>23AD059</t>
  </si>
  <si>
    <t xml:space="preserve">UT _ Digital Transformation in Language Study and Education of the Western </t>
  </si>
  <si>
    <t>23AD060</t>
  </si>
  <si>
    <t>UT _ EU Grant advisors Network of Multipliers EU-GaNoM</t>
  </si>
  <si>
    <t>23AD061</t>
  </si>
  <si>
    <t xml:space="preserve">UT _ Enhancing Cross-Border Cooperation for Riverine Plastic Litter </t>
  </si>
  <si>
    <t>23AD062</t>
  </si>
  <si>
    <t>UT _ Geospatial data storyteling for environmental Journalism GEOJO</t>
  </si>
  <si>
    <t>23AD063</t>
  </si>
  <si>
    <t>UT _ UNINOVIS DATA FOR L.I.F.E.- UNINOVIS Reference 101177239-</t>
  </si>
  <si>
    <t>23AD064</t>
  </si>
  <si>
    <t xml:space="preserve">UT _ Progetto:2024-1-IT02-KA220-HED-000249904 Titolo: CUL.T.-Culture &amp; </t>
  </si>
  <si>
    <t>23AD065</t>
  </si>
  <si>
    <t xml:space="preserve">UT _ Projekti me reference:2024-1-FR01-KA220-SCH-000256856 Exoplanets </t>
  </si>
  <si>
    <t>23AD066</t>
  </si>
  <si>
    <t xml:space="preserve">UT_ Digital Enterpreneurship and Startups :Exploring Innovation and </t>
  </si>
  <si>
    <t>GM11030</t>
  </si>
  <si>
    <t>H2020-Vissem</t>
  </si>
  <si>
    <t>GM11031</t>
  </si>
  <si>
    <t>Përmirësimi i I mbrojtjes dhe mireqenies se femijeve ne Europe</t>
  </si>
  <si>
    <t>GM11034</t>
  </si>
  <si>
    <t>Financim i huaj per projekte te kerkimit shkencor, Erazmus +, Tempus Etj</t>
  </si>
  <si>
    <t>GM11035</t>
  </si>
  <si>
    <t>Financim i huaj per projekte te kerkimit shkencor</t>
  </si>
  <si>
    <t>91005AA</t>
  </si>
  <si>
    <t>Deklarata doganore të proçesuara</t>
  </si>
  <si>
    <t>19AF801</t>
  </si>
  <si>
    <t xml:space="preserve">Ndertim ujesjellesi per fshatrat Linas, Kamunah,Mollas dhe Desar,Njesia </t>
  </si>
  <si>
    <t>91103AM</t>
  </si>
  <si>
    <t>18BC534</t>
  </si>
  <si>
    <t>18BC536</t>
  </si>
  <si>
    <t>18BC894</t>
  </si>
  <si>
    <t>18BC895</t>
  </si>
  <si>
    <t>18BD045</t>
  </si>
  <si>
    <t>18BD437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</si>
  <si>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</si>
  <si>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Ndërtimi i ambienteve sportive te shkollës</t>
  </si>
  <si>
    <t>Ndërtim i terreneve sportive në shkollat A</t>
  </si>
  <si>
    <t>Rikonstruksion Shkolla 9-vjecare "Irfan Ha</t>
  </si>
  <si>
    <t>22AC533</t>
  </si>
  <si>
    <t>Rehabilitim i ambjenteve të brendshme e të</t>
  </si>
  <si>
    <t>22AC532</t>
  </si>
  <si>
    <t>Ndertim palester sportive + Rikonstruksion</t>
  </si>
  <si>
    <t>22AC537</t>
  </si>
  <si>
    <t>Rikontruksion i godinës ekzistuese dhe shk</t>
  </si>
  <si>
    <t>22AC541</t>
  </si>
  <si>
    <t>Rikonstruksion i shkollës 9-vjeçare Sejdi</t>
  </si>
  <si>
    <t>22AC539</t>
  </si>
  <si>
    <t>Rikonstruksion i shkollës 9-vjeçare Sotir</t>
  </si>
  <si>
    <t>22AC542</t>
  </si>
  <si>
    <t>Rikonstruksion i shkollës 9-vjeçare Gjergj</t>
  </si>
  <si>
    <t>22AC540</t>
  </si>
  <si>
    <t>Rehabilitim dhe ambjente shtesë kopshti Li</t>
  </si>
  <si>
    <t>22AC548</t>
  </si>
  <si>
    <t>Sistem i ngrohjes, rritje e eficëncës ener</t>
  </si>
  <si>
    <t>22AC543</t>
  </si>
  <si>
    <t>Rikonstruksion i shkollës 9-vjeçare dhe e</t>
  </si>
  <si>
    <t>22AC550</t>
  </si>
  <si>
    <t>Rikonstruksion i shkollës 9-vjeçare Pano N</t>
  </si>
  <si>
    <t>22AC547</t>
  </si>
  <si>
    <t>Rikonstruksion shkolla Dom Nikoll Kacorri</t>
  </si>
  <si>
    <t>22AC529</t>
  </si>
  <si>
    <t>Rikonstruksion i shkollës 9-vjeçare 5 Maji</t>
  </si>
  <si>
    <t>22AC538</t>
  </si>
  <si>
    <t>Ndertim palester + Rikonstruksion i shkoll</t>
  </si>
  <si>
    <t>Rikonstruksion Gjimnazi "28 Nëntori", Mat_</t>
  </si>
  <si>
    <t>18BC532</t>
  </si>
  <si>
    <t>Rehabilitim i terreneve sportive dhe ambie</t>
  </si>
  <si>
    <t>18BC533</t>
  </si>
  <si>
    <t>Ndërtimi i ambienteve sportive te gjimnazi</t>
  </si>
  <si>
    <t>18BD085</t>
  </si>
  <si>
    <t>Rikonstruksion shkolla e mesme e bashkuar</t>
  </si>
  <si>
    <t>18BD095</t>
  </si>
  <si>
    <t>Rikonstruksion i gjimnazit Sulejman Delvin</t>
  </si>
  <si>
    <t>18BD088</t>
  </si>
  <si>
    <t>Rikonstruksion dhe shtesë anësore 3-kat e</t>
  </si>
  <si>
    <t>18BD089</t>
  </si>
  <si>
    <t>Rikonstruksion i godinës ekzistuese dhe i</t>
  </si>
  <si>
    <t>18BD090</t>
  </si>
  <si>
    <t>Godina e re e kalcetos + Rikonstruksion I</t>
  </si>
  <si>
    <t>18BD093</t>
  </si>
  <si>
    <t>Rikonstruksion i shkollës së mesme të bash</t>
  </si>
  <si>
    <t>18BD086</t>
  </si>
  <si>
    <t>Rikonstruksion i ambienteve sportive dhe p</t>
  </si>
  <si>
    <t>18BD091</t>
  </si>
  <si>
    <t>Rikonstruksion tërësor dhe rindërtim i pal</t>
  </si>
  <si>
    <t>18BD092</t>
  </si>
  <si>
    <t>Rindërtimi i shkollës së mesme të bashkuar</t>
  </si>
  <si>
    <t>18BD087</t>
  </si>
  <si>
    <t>Ndertim ambjenti sportiv + Rikonstruksion</t>
  </si>
  <si>
    <t>19AH402</t>
  </si>
  <si>
    <t>UT _ Public Economics Alignment for Conver</t>
  </si>
  <si>
    <t>19AH403</t>
  </si>
  <si>
    <t>UT_ Strengthening Social Sciences in Econo</t>
  </si>
  <si>
    <t>19AH404</t>
  </si>
  <si>
    <t>UPT _Projekti  AGILE  Universiteti Politek</t>
  </si>
  <si>
    <t>19AH405</t>
  </si>
  <si>
    <t>UAMD_ Balanced and Enhanced Collaboration</t>
  </si>
  <si>
    <t>19AH406</t>
  </si>
  <si>
    <t>UAMD_ Decarbonisation of Small Boats in th</t>
  </si>
  <si>
    <t>19AH407</t>
  </si>
  <si>
    <t>UAMD_ Transforming Business Education with</t>
  </si>
  <si>
    <t>19AH408</t>
  </si>
  <si>
    <t>UAMD_ IT Solution through VR Integration (</t>
  </si>
  <si>
    <t>19AH409</t>
  </si>
  <si>
    <t>UAMD_  Inovative System to Accoplish secur</t>
  </si>
  <si>
    <t>19AH410</t>
  </si>
  <si>
    <t>UAMD_  Developing Reading Literacy Though</t>
  </si>
  <si>
    <t>20AB142</t>
  </si>
  <si>
    <t>Aparati MA_''Streingthening capacities for</t>
  </si>
  <si>
    <t>20AB132</t>
  </si>
  <si>
    <t>UT_Projekti SKILL2SUSTAIN ¿Boosting digita</t>
  </si>
  <si>
    <t>20AB134</t>
  </si>
  <si>
    <t>UT_Projekti "Promoting Sustainnable Human</t>
  </si>
  <si>
    <t>20AB136</t>
  </si>
  <si>
    <t>UT_Projekti "Restoring and Protecting Alba</t>
  </si>
  <si>
    <t>20AB137</t>
  </si>
  <si>
    <t>UT_Projekti "Encourage Sustainabylity  Thr</t>
  </si>
  <si>
    <t>20AB138</t>
  </si>
  <si>
    <t>UT_Projekti "EU-HR-DIG "The EU'sRole in Sa</t>
  </si>
  <si>
    <t>20AB139</t>
  </si>
  <si>
    <t>UT_Projekti "Financial Transparency and Qu</t>
  </si>
  <si>
    <t>20AB140</t>
  </si>
  <si>
    <t>UT_Projekti "Implementing Europen Policy I</t>
  </si>
  <si>
    <t>20AB141</t>
  </si>
  <si>
    <t>UT_Projekti "Data Protection and Archival</t>
  </si>
  <si>
    <t>20AB146</t>
  </si>
  <si>
    <t>UT_"Transforming to Teaching with Incorpor</t>
  </si>
  <si>
    <t>20AB147</t>
  </si>
  <si>
    <t>UT_"ESG Integration in Albania Business Pr</t>
  </si>
  <si>
    <t>20AB148</t>
  </si>
  <si>
    <t>UT_EU Externalization of the Asylum Proces</t>
  </si>
  <si>
    <t>20AB149</t>
  </si>
  <si>
    <t>UT_Euro MED 0401378-AquaBioNets"_Universit</t>
  </si>
  <si>
    <t>20AB150</t>
  </si>
  <si>
    <t>UT_ EIT (European Institute of Innovation</t>
  </si>
  <si>
    <t>20AB131</t>
  </si>
  <si>
    <t>UPT_Projekti SKILL2SUSTAIN Boosting digita</t>
  </si>
  <si>
    <t>20AB143</t>
  </si>
  <si>
    <t>US_Projekti EnBa Enhancing inclusivity thr</t>
  </si>
  <si>
    <t>20AB151</t>
  </si>
  <si>
    <t>UST_Health Innovation and Entrepreneurship</t>
  </si>
  <si>
    <t>20AB133</t>
  </si>
  <si>
    <t>UE_ EGSID-Fuqizimi i Sportit bazë për përf</t>
  </si>
  <si>
    <t>20AB135</t>
  </si>
  <si>
    <t>UGJ_Projekti ËU4EduGovRegAL"Universiteti "</t>
  </si>
  <si>
    <t>20AB144</t>
  </si>
  <si>
    <t>UV_Jean Monnet "Project 101234104 WB-EU _p</t>
  </si>
  <si>
    <t>20AB145</t>
  </si>
  <si>
    <t>UV_Projekti "Sustainnable Tourism Mastery</t>
  </si>
  <si>
    <t>UBT _ Projekti "Network for the Promotion</t>
  </si>
  <si>
    <t>UT_ A Researchers Night in the Mediterrane</t>
  </si>
  <si>
    <t>UT _ Enhancing Cross-Border Cooperation fo</t>
  </si>
  <si>
    <t>UBT_''Assesment of Pollutant Emissions to</t>
  </si>
  <si>
    <t>UD_Blended Education in Western Balkans Un</t>
  </si>
  <si>
    <t>UD_Cultivating Academic Intrapreneurship i</t>
  </si>
  <si>
    <t>19AH804</t>
  </si>
  <si>
    <t>Makineri teknologjike</t>
  </si>
  <si>
    <t>18BD971</t>
  </si>
  <si>
    <t>UT_Krijimi I laboratorit te Ekonomiksit pe</t>
  </si>
  <si>
    <t>18BD972</t>
  </si>
  <si>
    <t>UT_Pasurimi I infrastruktures laboratorike</t>
  </si>
  <si>
    <t>18BD973</t>
  </si>
  <si>
    <t>UT_Rinovimi dhe modernizim I infrastruktur</t>
  </si>
  <si>
    <t>18BD974</t>
  </si>
  <si>
    <t>UT_Ngritja I Laboratorit te Perkthimit -Te</t>
  </si>
  <si>
    <t>18BD975</t>
  </si>
  <si>
    <t>UPT_Permiresimi I Infrastruktures Laborato</t>
  </si>
  <si>
    <t>18BD976</t>
  </si>
  <si>
    <t>UPT_Laboratori IT I droneve dhe imazherise</t>
  </si>
  <si>
    <t>18BD983</t>
  </si>
  <si>
    <t>UA_Inovacion per Kerkimin Shkencor mbi Art</t>
  </si>
  <si>
    <t>18BD984</t>
  </si>
  <si>
    <t>UA_Shtim pajisjesh dhe modernizim I labora</t>
  </si>
  <si>
    <t>18BD985</t>
  </si>
  <si>
    <t>US_Laboratori I Diagnostikes dhe Optimizim</t>
  </si>
  <si>
    <t>18BD987</t>
  </si>
  <si>
    <t>UV_Ngritja e Qendres Shkencore per Monitor</t>
  </si>
  <si>
    <t>18BD982</t>
  </si>
  <si>
    <t>UMT_Ngritja e infrastruktures kerkimore la</t>
  </si>
  <si>
    <t>UPT_Projekti EMERGE "Rapid Multi-Risk Need</t>
  </si>
  <si>
    <t>23AD067</t>
  </si>
  <si>
    <t>UPT_Projekti NCP4Industry Plus_Universitet</t>
  </si>
  <si>
    <t>23AD068</t>
  </si>
  <si>
    <t>UPT_Projekti Idealist2027_Universiteti 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</si>
</sst>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5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34">
    <xf numFmtId="0" fontId="0" fillId="0" borderId="0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  <xf numFmtId="0" fontId="14" fillId="67" borderId="2"/>
  </cellStyleXfs>
  <cellXfs count="16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3" fontId="10" fillId="45" borderId="31" xfId="0" applyNumberFormat="1" applyFont="1" applyFill="1" applyBorder="1" applyAlignment="1" applyProtection="1">
      <alignment horizontal="right" vertical="center"/>
    </xf>
    <xf numFmtId="3" fontId="10" fillId="46" borderId="10" xfId="0" applyNumberFormat="1" applyFont="1" applyFill="1" applyBorder="1" applyAlignment="1" applyProtection="1">
      <alignment horizontal="right" vertical="center"/>
    </xf>
    <xf numFmtId="0" fontId="5" fillId="47" borderId="30" xfId="0" applyNumberFormat="1" applyFont="1" applyFill="1" applyBorder="1" applyAlignment="1" applyProtection="1">
      <alignment horizontal="center" vertical="center"/>
    </xf>
    <xf numFmtId="0" fontId="5" fillId="48" borderId="31" xfId="0" applyNumberFormat="1" applyFont="1" applyFill="1" applyBorder="1" applyAlignment="1" applyProtection="1">
      <alignment horizontal="left" vertical="center"/>
    </xf>
    <xf numFmtId="4" fontId="5" fillId="49" borderId="31" xfId="0" applyNumberFormat="1" applyFont="1" applyFill="1" applyBorder="1" applyAlignment="1" applyProtection="1">
      <alignment horizontal="right" vertical="center"/>
    </xf>
    <xf numFmtId="3" fontId="5" fillId="50" borderId="31" xfId="0" applyNumberFormat="1" applyFont="1" applyFill="1" applyBorder="1" applyAlignment="1" applyProtection="1">
      <alignment horizontal="right" vertical="center"/>
    </xf>
    <xf numFmtId="3" fontId="5" fillId="51" borderId="10" xfId="0" applyNumberFormat="1" applyFont="1" applyFill="1" applyBorder="1" applyAlignment="1" applyProtection="1">
      <alignment horizontal="right" vertical="center"/>
    </xf>
    <xf numFmtId="0" fontId="6" fillId="53" borderId="33" xfId="0" applyNumberFormat="1" applyFont="1" applyFill="1" applyBorder="1" applyAlignment="1" applyProtection="1">
      <alignment horizontal="center" vertical="center"/>
    </xf>
    <xf numFmtId="0" fontId="6" fillId="54" borderId="34" xfId="0" applyNumberFormat="1" applyFont="1" applyFill="1" applyBorder="1" applyAlignment="1" applyProtection="1">
      <alignment horizontal="center" vertical="center"/>
    </xf>
    <xf numFmtId="0" fontId="6" fillId="55" borderId="35" xfId="0" applyNumberFormat="1" applyFont="1" applyFill="1" applyBorder="1" applyAlignment="1" applyProtection="1">
      <alignment horizontal="center" vertical="center"/>
    </xf>
    <xf numFmtId="0" fontId="6" fillId="56" borderId="36" xfId="0" applyNumberFormat="1" applyFont="1" applyFill="1" applyBorder="1" applyAlignment="1" applyProtection="1">
      <alignment horizontal="center" vertical="center"/>
    </xf>
    <xf numFmtId="0" fontId="8" fillId="57" borderId="27" xfId="0" applyNumberFormat="1" applyFont="1" applyFill="1" applyBorder="1" applyAlignment="1" applyProtection="1">
      <alignment horizontal="center" vertical="center"/>
    </xf>
    <xf numFmtId="0" fontId="5" fillId="58" borderId="31" xfId="0" applyNumberFormat="1" applyFont="1" applyFill="1" applyBorder="1" applyAlignment="1" applyProtection="1">
      <alignment horizontal="left" vertical="center" wrapText="1"/>
    </xf>
    <xf numFmtId="0" fontId="9" fillId="59" borderId="31" xfId="0" applyNumberFormat="1" applyFont="1" applyFill="1" applyBorder="1" applyAlignment="1" applyProtection="1">
      <alignment horizontal="left" vertical="center" wrapText="1"/>
    </xf>
    <xf numFmtId="0" fontId="10" fillId="60" borderId="31" xfId="0" applyNumberFormat="1" applyFont="1" applyFill="1" applyBorder="1" applyAlignment="1" applyProtection="1">
      <alignment horizontal="left" vertical="center" wrapText="1"/>
    </xf>
    <xf numFmtId="0" fontId="11" fillId="61" borderId="31" xfId="0" applyNumberFormat="1" applyFont="1" applyFill="1" applyBorder="1" applyAlignment="1" applyProtection="1">
      <alignment horizontal="left" vertical="center" wrapText="1"/>
    </xf>
    <xf numFmtId="4" fontId="11" fillId="62" borderId="31" xfId="0" applyNumberFormat="1" applyFont="1" applyFill="1" applyBorder="1" applyAlignment="1" applyProtection="1">
      <alignment horizontal="right" vertical="center"/>
    </xf>
    <xf numFmtId="3" fontId="11" fillId="63" borderId="31" xfId="0" applyNumberFormat="1" applyFont="1" applyFill="1" applyBorder="1" applyAlignment="1" applyProtection="1">
      <alignment horizontal="right" vertical="center"/>
    </xf>
    <xf numFmtId="3" fontId="11" fillId="64" borderId="10" xfId="0" applyNumberFormat="1" applyFont="1" applyFill="1" applyBorder="1" applyAlignment="1" applyProtection="1">
      <alignment horizontal="right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0" fontId="0" fillId="67" borderId="2" xfId="1" applyNumberFormat="1" applyFont="1" applyFill="1" applyBorder="1" applyAlignment="1" applyProtection="1">
      <alignment wrapText="1"/>
      <protection locked="0"/>
    </xf>
    <xf numFmtId="0" fontId="1" fillId="67" borderId="2" xfId="1" applyNumberFormat="1" applyFont="1" applyFill="1" applyBorder="1" applyAlignment="1" applyProtection="1">
      <alignment horizontal="left" vertical="top"/>
    </xf>
    <xf numFmtId="0" fontId="14" fillId="67" borderId="2" xfId="1"/>
    <xf numFmtId="0" fontId="4" fillId="28" borderId="6" xfId="1" applyNumberFormat="1" applyFont="1" applyFill="1" applyBorder="1" applyAlignment="1" applyProtection="1">
      <alignment horizontal="left" vertical="center"/>
    </xf>
    <xf numFmtId="0" fontId="5" fillId="28" borderId="11" xfId="1" applyNumberFormat="1" applyFont="1" applyFill="1" applyBorder="1" applyAlignment="1" applyProtection="1">
      <alignment horizontal="right" vertical="center"/>
    </xf>
    <xf numFmtId="164" fontId="5" fillId="28" borderId="12" xfId="1" applyNumberFormat="1" applyFont="1" applyFill="1" applyBorder="1" applyAlignment="1" applyProtection="1">
      <alignment horizontal="left" vertical="center"/>
    </xf>
    <xf numFmtId="0" fontId="5" fillId="28" borderId="13" xfId="1" applyNumberFormat="1" applyFont="1" applyFill="1" applyBorder="1" applyAlignment="1" applyProtection="1">
      <alignment horizontal="center" vertical="center"/>
    </xf>
    <xf numFmtId="0" fontId="5" fillId="28" borderId="15" xfId="1" applyNumberFormat="1" applyFont="1" applyFill="1" applyBorder="1" applyAlignment="1" applyProtection="1">
      <alignment horizontal="center" vertical="center" wrapText="1"/>
    </xf>
    <xf numFmtId="0" fontId="5" fillId="28" borderId="16" xfId="1" applyNumberFormat="1" applyFont="1" applyFill="1" applyBorder="1" applyAlignment="1" applyProtection="1">
      <alignment horizontal="center" vertical="center" wrapText="1"/>
    </xf>
    <xf numFmtId="0" fontId="5" fillId="28" borderId="17" xfId="1" applyNumberFormat="1" applyFont="1" applyFill="1" applyBorder="1" applyAlignment="1" applyProtection="1">
      <alignment horizontal="center" vertical="center" wrapText="1"/>
    </xf>
    <xf numFmtId="0" fontId="5" fillId="28" borderId="18" xfId="1" applyNumberFormat="1" applyFont="1" applyFill="1" applyBorder="1" applyAlignment="1" applyProtection="1">
      <alignment horizontal="center" vertical="center" wrapText="1"/>
    </xf>
    <xf numFmtId="0" fontId="5" fillId="28" borderId="19" xfId="1" applyNumberFormat="1" applyFont="1" applyFill="1" applyBorder="1" applyAlignment="1" applyProtection="1">
      <alignment horizontal="center" vertical="center" wrapText="1"/>
    </xf>
    <xf numFmtId="0" fontId="5" fillId="28" borderId="20" xfId="1" applyNumberFormat="1" applyFont="1" applyFill="1" applyBorder="1" applyAlignment="1" applyProtection="1">
      <alignment horizontal="center" vertical="center"/>
    </xf>
    <xf numFmtId="0" fontId="5" fillId="28" borderId="21" xfId="1" applyNumberFormat="1" applyFont="1" applyFill="1" applyBorder="1" applyAlignment="1" applyProtection="1">
      <alignment horizontal="center" vertical="center"/>
    </xf>
    <xf numFmtId="0" fontId="6" fillId="67" borderId="23" xfId="1" applyNumberFormat="1" applyFont="1" applyFill="1" applyBorder="1" applyAlignment="1" applyProtection="1">
      <alignment horizontal="center" vertical="center"/>
    </xf>
    <xf numFmtId="0" fontId="6" fillId="67" borderId="24" xfId="1" applyNumberFormat="1" applyFont="1" applyFill="1" applyBorder="1" applyAlignment="1" applyProtection="1">
      <alignment horizontal="center" vertical="center"/>
    </xf>
    <xf numFmtId="0" fontId="6" fillId="67" borderId="25" xfId="1" applyNumberFormat="1" applyFont="1" applyFill="1" applyBorder="1" applyAlignment="1" applyProtection="1">
      <alignment horizontal="center" vertical="center"/>
    </xf>
    <xf numFmtId="0" fontId="6" fillId="67" borderId="26" xfId="1" applyNumberFormat="1" applyFont="1" applyFill="1" applyBorder="1" applyAlignment="1" applyProtection="1">
      <alignment horizontal="center" vertical="center"/>
    </xf>
    <xf numFmtId="0" fontId="7" fillId="67" borderId="27" xfId="1" applyNumberFormat="1" applyFont="1" applyFill="1" applyBorder="1" applyAlignment="1" applyProtection="1">
      <alignment horizontal="center" vertical="center"/>
    </xf>
    <xf numFmtId="0" fontId="8" fillId="67" borderId="28" xfId="1" applyNumberFormat="1" applyFont="1" applyFill="1" applyBorder="1" applyAlignment="1" applyProtection="1">
      <alignment horizontal="center" vertical="center"/>
    </xf>
    <xf numFmtId="0" fontId="6" fillId="67" borderId="29" xfId="1" applyNumberFormat="1" applyFont="1" applyFill="1" applyBorder="1" applyAlignment="1" applyProtection="1">
      <alignment horizontal="center" vertical="center"/>
    </xf>
    <xf numFmtId="0" fontId="9" fillId="64" borderId="30" xfId="1" applyNumberFormat="1" applyFont="1" applyFill="1" applyBorder="1" applyAlignment="1" applyProtection="1">
      <alignment horizontal="center" vertical="center"/>
    </xf>
    <xf numFmtId="0" fontId="9" fillId="64" borderId="31" xfId="1" applyNumberFormat="1" applyFont="1" applyFill="1" applyBorder="1" applyAlignment="1" applyProtection="1">
      <alignment horizontal="left" vertical="center"/>
    </xf>
    <xf numFmtId="4" fontId="9" fillId="64" borderId="31" xfId="1" applyNumberFormat="1" applyFont="1" applyFill="1" applyBorder="1" applyAlignment="1" applyProtection="1">
      <alignment horizontal="right" vertical="center"/>
    </xf>
    <xf numFmtId="3" fontId="9" fillId="64" borderId="31" xfId="1" applyNumberFormat="1" applyFont="1" applyFill="1" applyBorder="1" applyAlignment="1" applyProtection="1">
      <alignment horizontal="right" vertical="center"/>
    </xf>
    <xf numFmtId="3" fontId="9" fillId="64" borderId="10" xfId="1" applyNumberFormat="1" applyFont="1" applyFill="1" applyBorder="1" applyAlignment="1" applyProtection="1">
      <alignment horizontal="right" vertical="center"/>
    </xf>
    <xf numFmtId="0" fontId="10" fillId="64" borderId="30" xfId="1" applyNumberFormat="1" applyFont="1" applyFill="1" applyBorder="1" applyAlignment="1" applyProtection="1">
      <alignment horizontal="center" vertical="center"/>
    </xf>
    <xf numFmtId="0" fontId="10" fillId="64" borderId="31" xfId="1" applyNumberFormat="1" applyFont="1" applyFill="1" applyBorder="1" applyAlignment="1" applyProtection="1">
      <alignment horizontal="left" vertical="center"/>
    </xf>
    <xf numFmtId="4" fontId="10" fillId="64" borderId="31" xfId="1" applyNumberFormat="1" applyFont="1" applyFill="1" applyBorder="1" applyAlignment="1" applyProtection="1">
      <alignment horizontal="right" vertical="center"/>
    </xf>
    <xf numFmtId="3" fontId="10" fillId="64" borderId="31" xfId="1" applyNumberFormat="1" applyFont="1" applyFill="1" applyBorder="1" applyAlignment="1" applyProtection="1">
      <alignment horizontal="right" vertical="center"/>
    </xf>
    <xf numFmtId="3" fontId="10" fillId="64" borderId="10" xfId="1" applyNumberFormat="1" applyFont="1" applyFill="1" applyBorder="1" applyAlignment="1" applyProtection="1">
      <alignment horizontal="right" vertical="center"/>
    </xf>
    <xf numFmtId="0" fontId="5" fillId="64" borderId="30" xfId="1" applyNumberFormat="1" applyFont="1" applyFill="1" applyBorder="1" applyAlignment="1" applyProtection="1">
      <alignment horizontal="center" vertical="center"/>
    </xf>
    <xf numFmtId="0" fontId="5" fillId="64" borderId="31" xfId="1" applyNumberFormat="1" applyFont="1" applyFill="1" applyBorder="1" applyAlignment="1" applyProtection="1">
      <alignment horizontal="left" vertical="center"/>
    </xf>
    <xf numFmtId="4" fontId="5" fillId="64" borderId="31" xfId="1" applyNumberFormat="1" applyFont="1" applyFill="1" applyBorder="1" applyAlignment="1" applyProtection="1">
      <alignment horizontal="right" vertical="center"/>
    </xf>
    <xf numFmtId="3" fontId="5" fillId="64" borderId="31" xfId="1" applyNumberFormat="1" applyFont="1" applyFill="1" applyBorder="1" applyAlignment="1" applyProtection="1">
      <alignment horizontal="right" vertical="center"/>
    </xf>
    <xf numFmtId="3" fontId="5" fillId="64" borderId="10" xfId="1" applyNumberFormat="1" applyFont="1" applyFill="1" applyBorder="1" applyAlignment="1" applyProtection="1">
      <alignment horizontal="right" vertical="center"/>
    </xf>
    <xf numFmtId="0" fontId="6" fillId="67" borderId="33" xfId="1" applyNumberFormat="1" applyFont="1" applyFill="1" applyBorder="1" applyAlignment="1" applyProtection="1">
      <alignment horizontal="center" vertical="center"/>
    </xf>
    <xf numFmtId="0" fontId="6" fillId="67" borderId="34" xfId="1" applyNumberFormat="1" applyFont="1" applyFill="1" applyBorder="1" applyAlignment="1" applyProtection="1">
      <alignment horizontal="center" vertical="center"/>
    </xf>
    <xf numFmtId="0" fontId="6" fillId="67" borderId="35" xfId="1" applyNumberFormat="1" applyFont="1" applyFill="1" applyBorder="1" applyAlignment="1" applyProtection="1">
      <alignment horizontal="center" vertical="center"/>
    </xf>
    <xf numFmtId="0" fontId="6" fillId="67" borderId="36" xfId="1" applyNumberFormat="1" applyFont="1" applyFill="1" applyBorder="1" applyAlignment="1" applyProtection="1">
      <alignment horizontal="center" vertical="center"/>
    </xf>
    <xf numFmtId="0" fontId="8" fillId="67" borderId="27" xfId="1" applyNumberFormat="1" applyFont="1" applyFill="1" applyBorder="1" applyAlignment="1" applyProtection="1">
      <alignment horizontal="center" vertical="center"/>
    </xf>
    <xf numFmtId="0" fontId="5" fillId="64" borderId="31" xfId="1" applyNumberFormat="1" applyFont="1" applyFill="1" applyBorder="1" applyAlignment="1" applyProtection="1">
      <alignment horizontal="left" vertical="center" wrapText="1"/>
    </xf>
    <xf numFmtId="0" fontId="9" fillId="64" borderId="31" xfId="1" applyNumberFormat="1" applyFont="1" applyFill="1" applyBorder="1" applyAlignment="1" applyProtection="1">
      <alignment horizontal="left" vertical="center" wrapText="1"/>
    </xf>
    <xf numFmtId="0" fontId="10" fillId="64" borderId="31" xfId="1" applyNumberFormat="1" applyFont="1" applyFill="1" applyBorder="1" applyAlignment="1" applyProtection="1">
      <alignment horizontal="left" vertical="center" wrapText="1"/>
    </xf>
    <xf numFmtId="0" fontId="11" fillId="64" borderId="31" xfId="1" applyNumberFormat="1" applyFont="1" applyFill="1" applyBorder="1" applyAlignment="1" applyProtection="1">
      <alignment horizontal="left" vertical="center" wrapText="1"/>
    </xf>
    <xf numFmtId="4" fontId="11" fillId="64" borderId="31" xfId="1" applyNumberFormat="1" applyFont="1" applyFill="1" applyBorder="1" applyAlignment="1" applyProtection="1">
      <alignment horizontal="right" vertical="center"/>
    </xf>
    <xf numFmtId="3" fontId="11" fillId="64" borderId="31" xfId="1" applyNumberFormat="1" applyFont="1" applyFill="1" applyBorder="1" applyAlignment="1" applyProtection="1">
      <alignment horizontal="right" vertical="center"/>
    </xf>
    <xf numFmtId="3" fontId="11" fillId="64" borderId="10" xfId="1" applyNumberFormat="1" applyFont="1" applyFill="1" applyBorder="1" applyAlignment="1" applyProtection="1">
      <alignment horizontal="right" vertical="center"/>
    </xf>
    <xf numFmtId="0" fontId="13" fillId="67" borderId="14" xfId="1" applyNumberFormat="1" applyFont="1" applyFill="1" applyBorder="1" applyAlignment="1" applyProtection="1">
      <alignment horizontal="left" vertical="center"/>
    </xf>
    <xf numFmtId="9" fontId="9" fillId="41" borderId="10" xfId="0" applyNumberFormat="1" applyFont="1" applyFill="1" applyBorder="1" applyAlignment="1" applyProtection="1">
      <alignment horizontal="right" vertical="center"/>
    </xf>
    <xf numFmtId="9" fontId="10" fillId="46" borderId="10" xfId="0" applyNumberFormat="1" applyFont="1" applyFill="1" applyBorder="1" applyAlignment="1" applyProtection="1">
      <alignment horizontal="right" vertical="center"/>
    </xf>
    <xf numFmtId="9" fontId="5" fillId="51" borderId="10" xfId="0" applyNumberFormat="1" applyFont="1" applyFill="1" applyBorder="1" applyAlignment="1" applyProtection="1">
      <alignment horizontal="right" vertical="center"/>
    </xf>
    <xf numFmtId="9" fontId="9" fillId="40" borderId="31" xfId="0" applyNumberFormat="1" applyFont="1" applyFill="1" applyBorder="1" applyAlignment="1" applyProtection="1">
      <alignment horizontal="right" vertical="center"/>
    </xf>
    <xf numFmtId="9" fontId="10" fillId="45" borderId="31" xfId="0" applyNumberFormat="1" applyFont="1" applyFill="1" applyBorder="1" applyAlignment="1" applyProtection="1">
      <alignment horizontal="right" vertical="center"/>
    </xf>
    <xf numFmtId="9" fontId="5" fillId="50" borderId="31" xfId="0" applyNumberFormat="1" applyFont="1" applyFill="1" applyBorder="1" applyAlignment="1" applyProtection="1">
      <alignment horizontal="right" vertical="center"/>
    </xf>
    <xf numFmtId="9" fontId="9" fillId="64" borderId="10" xfId="1" applyNumberFormat="1" applyFont="1" applyFill="1" applyBorder="1" applyAlignment="1" applyProtection="1">
      <alignment horizontal="right" vertical="center"/>
    </xf>
    <xf numFmtId="9" fontId="10" fillId="64" borderId="10" xfId="1" applyNumberFormat="1" applyFont="1" applyFill="1" applyBorder="1" applyAlignment="1" applyProtection="1">
      <alignment horizontal="right" vertical="center"/>
    </xf>
    <xf numFmtId="9" fontId="5" fillId="64" borderId="10" xfId="1" applyNumberFormat="1" applyFont="1" applyFill="1" applyBorder="1" applyAlignment="1" applyProtection="1">
      <alignment horizontal="right" vertical="center"/>
    </xf>
    <xf numFmtId="9" fontId="9" fillId="64" borderId="31" xfId="1" applyNumberFormat="1" applyFont="1" applyFill="1" applyBorder="1" applyAlignment="1" applyProtection="1">
      <alignment horizontal="right" vertical="center"/>
    </xf>
    <xf numFmtId="9" fontId="10" fillId="64" borderId="31" xfId="1" applyNumberFormat="1" applyFont="1" applyFill="1" applyBorder="1" applyAlignment="1" applyProtection="1">
      <alignment horizontal="right" vertical="center"/>
    </xf>
    <xf numFmtId="9" fontId="5" fillId="64" borderId="31" xfId="1" applyNumberFormat="1" applyFont="1" applyFill="1" applyBorder="1" applyAlignment="1" applyProtection="1">
      <alignment horizontal="right" vertical="center"/>
    </xf>
    <xf numFmtId="4" fontId="14" fillId="67" borderId="2" xfId="1" applyNumberFormat="1"/>
    <xf numFmtId="9" fontId="11" fillId="64" borderId="10" xfId="1" applyNumberFormat="1" applyFont="1" applyFill="1" applyBorder="1" applyAlignment="1" applyProtection="1">
      <alignment horizontal="right" vertical="center"/>
    </xf>
    <xf numFmtId="9" fontId="11" fillId="64" borderId="31" xfId="1" applyNumberFormat="1" applyFont="1" applyFill="1" applyBorder="1" applyAlignment="1" applyProtection="1">
      <alignment horizontal="right" vertical="center"/>
    </xf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52" borderId="32" xfId="0" applyNumberFormat="1" applyFont="1" applyFill="1" applyBorder="1" applyAlignment="1" applyProtection="1">
      <alignment horizontal="center" vertical="center"/>
    </xf>
    <xf numFmtId="0" fontId="1" fillId="65" borderId="37" xfId="0" applyNumberFormat="1" applyFont="1" applyFill="1" applyBorder="1" applyAlignment="1" applyProtection="1">
      <alignment horizontal="left" vertical="top"/>
    </xf>
    <xf numFmtId="0" fontId="12" fillId="66" borderId="14" xfId="0" applyNumberFormat="1" applyFont="1" applyFill="1" applyBorder="1" applyAlignment="1" applyProtection="1">
      <alignment horizontal="center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6" fillId="67" borderId="22" xfId="1" applyNumberFormat="1" applyFont="1" applyFill="1" applyBorder="1" applyAlignment="1" applyProtection="1">
      <alignment horizontal="center" vertical="center"/>
    </xf>
    <xf numFmtId="0" fontId="6" fillId="67" borderId="32" xfId="1" applyNumberFormat="1" applyFont="1" applyFill="1" applyBorder="1" applyAlignment="1" applyProtection="1">
      <alignment horizontal="center" vertical="center"/>
    </xf>
    <xf numFmtId="0" fontId="1" fillId="67" borderId="37" xfId="1" applyNumberFormat="1" applyFont="1" applyFill="1" applyBorder="1" applyAlignment="1" applyProtection="1">
      <alignment horizontal="left" vertical="top"/>
    </xf>
    <xf numFmtId="0" fontId="12" fillId="67" borderId="14" xfId="1" applyNumberFormat="1" applyFont="1" applyFill="1" applyBorder="1" applyAlignment="1" applyProtection="1">
      <alignment horizontal="center" vertical="center"/>
    </xf>
    <xf numFmtId="0" fontId="13" fillId="67" borderId="14" xfId="1" applyNumberFormat="1" applyFont="1" applyFill="1" applyBorder="1" applyAlignment="1" applyProtection="1">
      <alignment horizontal="left" vertical="center"/>
    </xf>
    <xf numFmtId="0" fontId="4" fillId="28" borderId="7" xfId="1" applyNumberFormat="1" applyFont="1" applyFill="1" applyBorder="1" applyAlignment="1" applyProtection="1">
      <alignment horizontal="center" vertical="center"/>
    </xf>
    <xf numFmtId="0" fontId="4" fillId="28" borderId="7" xfId="1" applyNumberFormat="1" applyFont="1" applyFill="1" applyBorder="1" applyAlignment="1" applyProtection="1">
      <alignment horizontal="left" vertical="center"/>
    </xf>
    <xf numFmtId="0" fontId="4" fillId="28" borderId="8" xfId="1" applyNumberFormat="1" applyFont="1" applyFill="1" applyBorder="1" applyAlignment="1" applyProtection="1">
      <alignment horizontal="center" vertical="center"/>
    </xf>
    <xf numFmtId="0" fontId="2" fillId="28" borderId="9" xfId="1" applyNumberFormat="1" applyFont="1" applyFill="1" applyBorder="1" applyAlignment="1" applyProtection="1">
      <alignment horizontal="center" vertical="center"/>
    </xf>
    <xf numFmtId="0" fontId="4" fillId="28" borderId="10" xfId="1" applyNumberFormat="1" applyFont="1" applyFill="1" applyBorder="1" applyAlignment="1" applyProtection="1">
      <alignment horizontal="center" vertical="center"/>
    </xf>
    <xf numFmtId="0" fontId="5" fillId="28" borderId="13" xfId="1" applyNumberFormat="1" applyFont="1" applyFill="1" applyBorder="1" applyAlignment="1" applyProtection="1">
      <alignment horizontal="center" vertical="center"/>
    </xf>
    <xf numFmtId="0" fontId="5" fillId="28" borderId="14" xfId="1" applyNumberFormat="1" applyFont="1" applyFill="1" applyBorder="1" applyAlignment="1" applyProtection="1">
      <alignment horizontal="center" vertical="center" wrapText="1"/>
    </xf>
    <xf numFmtId="0" fontId="5" fillId="28" borderId="10" xfId="1" applyNumberFormat="1" applyFont="1" applyFill="1" applyBorder="1" applyAlignment="1" applyProtection="1">
      <alignment horizontal="center" vertical="center" wrapText="1"/>
    </xf>
    <xf numFmtId="0" fontId="2" fillId="67" borderId="2" xfId="1" applyNumberFormat="1" applyFont="1" applyFill="1" applyBorder="1" applyAlignment="1" applyProtection="1">
      <alignment horizontal="center" vertical="top"/>
    </xf>
    <xf numFmtId="0" fontId="3" fillId="67" borderId="2" xfId="1" applyNumberFormat="1" applyFont="1" applyFill="1" applyBorder="1" applyAlignment="1" applyProtection="1">
      <alignment horizontal="left" vertical="center"/>
    </xf>
    <xf numFmtId="0" fontId="3" fillId="67" borderId="2" xfId="1" applyNumberFormat="1" applyFont="1" applyFill="1" applyBorder="1" applyAlignment="1" applyProtection="1">
      <alignment horizontal="right" vertical="center"/>
    </xf>
    <xf numFmtId="0" fontId="1" fillId="67" borderId="2" xfId="1" applyNumberFormat="1" applyFont="1" applyFill="1" applyBorder="1" applyAlignment="1" applyProtection="1">
      <alignment horizontal="left" vertical="top"/>
    </xf>
    <xf numFmtId="0" fontId="4" fillId="28" borderId="3" xfId="1" applyNumberFormat="1" applyFont="1" applyFill="1" applyBorder="1" applyAlignment="1" applyProtection="1">
      <alignment horizontal="left" vertical="center"/>
    </xf>
    <xf numFmtId="0" fontId="4" fillId="28" borderId="4" xfId="1" applyNumberFormat="1" applyFont="1" applyFill="1" applyBorder="1" applyAlignment="1" applyProtection="1">
      <alignment horizontal="center" vertical="center"/>
    </xf>
    <xf numFmtId="0" fontId="4" fillId="28" borderId="4" xfId="1" applyNumberFormat="1" applyFont="1" applyFill="1" applyBorder="1" applyAlignment="1" applyProtection="1">
      <alignment horizontal="left" vertical="center"/>
    </xf>
    <xf numFmtId="0" fontId="4" fillId="28" borderId="5" xfId="1" applyNumberFormat="1" applyFont="1" applyFill="1" applyBorder="1" applyAlignment="1" applyProtection="1">
      <alignment horizontal="center" vertical="center"/>
    </xf>
    <xf numFmtId="0" fontId="9" fillId="68" borderId="30" xfId="1" applyNumberFormat="1" applyFont="1" applyFill="1" applyBorder="1" applyAlignment="1" applyProtection="1">
      <alignment horizontal="center" vertical="center"/>
    </xf>
    <xf numFmtId="0" fontId="9" fillId="0" borderId="30" xfId="1" applyNumberFormat="1" applyFont="1" applyFill="1" applyBorder="1" applyAlignment="1" applyProtection="1">
      <alignment horizontal="center" vertical="center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0" fontId="9" fillId="69" borderId="30" xfId="1" applyNumberFormat="1" applyFont="1" applyFill="1" applyBorder="1" applyAlignment="1" applyProtection="1">
      <alignment horizontal="center" vertical="center"/>
    </xf>
    <xf numFmtId="0" fontId="9" fillId="69" borderId="31" xfId="1" applyNumberFormat="1" applyFont="1" applyFill="1" applyBorder="1" applyAlignment="1" applyProtection="1">
      <alignment horizontal="left" vertical="center" wrapText="1"/>
    </xf>
  </cellXfs>
  <cellStyles count="234">
    <cellStyle name="Normal" xfId="0" builtinId="0"/>
    <cellStyle name="Normal 10" xfId="9"/>
    <cellStyle name="Normal 100" xfId="99"/>
    <cellStyle name="Normal 101" xfId="100"/>
    <cellStyle name="Normal 102" xfId="101"/>
    <cellStyle name="Normal 103" xfId="102"/>
    <cellStyle name="Normal 104" xfId="103"/>
    <cellStyle name="Normal 105" xfId="104"/>
    <cellStyle name="Normal 106" xfId="105"/>
    <cellStyle name="Normal 107" xfId="106"/>
    <cellStyle name="Normal 108" xfId="107"/>
    <cellStyle name="Normal 109" xfId="108"/>
    <cellStyle name="Normal 11" xfId="10"/>
    <cellStyle name="Normal 110" xfId="109"/>
    <cellStyle name="Normal 111" xfId="110"/>
    <cellStyle name="Normal 112" xfId="111"/>
    <cellStyle name="Normal 113" xfId="112"/>
    <cellStyle name="Normal 114" xfId="113"/>
    <cellStyle name="Normal 115" xfId="114"/>
    <cellStyle name="Normal 116" xfId="115"/>
    <cellStyle name="Normal 117" xfId="116"/>
    <cellStyle name="Normal 118" xfId="117"/>
    <cellStyle name="Normal 119" xfId="118"/>
    <cellStyle name="Normal 12" xfId="11"/>
    <cellStyle name="Normal 120" xfId="119"/>
    <cellStyle name="Normal 121" xfId="120"/>
    <cellStyle name="Normal 122" xfId="121"/>
    <cellStyle name="Normal 123" xfId="122"/>
    <cellStyle name="Normal 124" xfId="123"/>
    <cellStyle name="Normal 125" xfId="124"/>
    <cellStyle name="Normal 126" xfId="125"/>
    <cellStyle name="Normal 127" xfId="126"/>
    <cellStyle name="Normal 128" xfId="127"/>
    <cellStyle name="Normal 129" xfId="128"/>
    <cellStyle name="Normal 13" xfId="12"/>
    <cellStyle name="Normal 130" xfId="129"/>
    <cellStyle name="Normal 131" xfId="130"/>
    <cellStyle name="Normal 132" xfId="131"/>
    <cellStyle name="Normal 133" xfId="132"/>
    <cellStyle name="Normal 134" xfId="133"/>
    <cellStyle name="Normal 135" xfId="134"/>
    <cellStyle name="Normal 136" xfId="135"/>
    <cellStyle name="Normal 137" xfId="136"/>
    <cellStyle name="Normal 138" xfId="137"/>
    <cellStyle name="Normal 139" xfId="138"/>
    <cellStyle name="Normal 14" xfId="13"/>
    <cellStyle name="Normal 140" xfId="139"/>
    <cellStyle name="Normal 141" xfId="140"/>
    <cellStyle name="Normal 142" xfId="141"/>
    <cellStyle name="Normal 143" xfId="142"/>
    <cellStyle name="Normal 144" xfId="143"/>
    <cellStyle name="Normal 145" xfId="144"/>
    <cellStyle name="Normal 146" xfId="145"/>
    <cellStyle name="Normal 147" xfId="146"/>
    <cellStyle name="Normal 148" xfId="147"/>
    <cellStyle name="Normal 149" xfId="148"/>
    <cellStyle name="Normal 15" xfId="14"/>
    <cellStyle name="Normal 150" xfId="149"/>
    <cellStyle name="Normal 151" xfId="150"/>
    <cellStyle name="Normal 152" xfId="151"/>
    <cellStyle name="Normal 153" xfId="152"/>
    <cellStyle name="Normal 154" xfId="153"/>
    <cellStyle name="Normal 155" xfId="154"/>
    <cellStyle name="Normal 156" xfId="155"/>
    <cellStyle name="Normal 157" xfId="156"/>
    <cellStyle name="Normal 158" xfId="157"/>
    <cellStyle name="Normal 159" xfId="158"/>
    <cellStyle name="Normal 16" xfId="15"/>
    <cellStyle name="Normal 160" xfId="159"/>
    <cellStyle name="Normal 161" xfId="160"/>
    <cellStyle name="Normal 162" xfId="161"/>
    <cellStyle name="Normal 163" xfId="162"/>
    <cellStyle name="Normal 164" xfId="163"/>
    <cellStyle name="Normal 165" xfId="164"/>
    <cellStyle name="Normal 166" xfId="165"/>
    <cellStyle name="Normal 167" xfId="166"/>
    <cellStyle name="Normal 168" xfId="167"/>
    <cellStyle name="Normal 169" xfId="168"/>
    <cellStyle name="Normal 17" xfId="16"/>
    <cellStyle name="Normal 170" xfId="169"/>
    <cellStyle name="Normal 171" xfId="170"/>
    <cellStyle name="Normal 172" xfId="171"/>
    <cellStyle name="Normal 173" xfId="172"/>
    <cellStyle name="Normal 174" xfId="173"/>
    <cellStyle name="Normal 175" xfId="174"/>
    <cellStyle name="Normal 176" xfId="175"/>
    <cellStyle name="Normal 177" xfId="176"/>
    <cellStyle name="Normal 178" xfId="177"/>
    <cellStyle name="Normal 179" xfId="178"/>
    <cellStyle name="Normal 18" xfId="17"/>
    <cellStyle name="Normal 180" xfId="179"/>
    <cellStyle name="Normal 181" xfId="180"/>
    <cellStyle name="Normal 182" xfId="181"/>
    <cellStyle name="Normal 183" xfId="182"/>
    <cellStyle name="Normal 184" xfId="183"/>
    <cellStyle name="Normal 185" xfId="184"/>
    <cellStyle name="Normal 186" xfId="185"/>
    <cellStyle name="Normal 187" xfId="186"/>
    <cellStyle name="Normal 188" xfId="187"/>
    <cellStyle name="Normal 189" xfId="188"/>
    <cellStyle name="Normal 19" xfId="18"/>
    <cellStyle name="Normal 190" xfId="189"/>
    <cellStyle name="Normal 191" xfId="190"/>
    <cellStyle name="Normal 192" xfId="191"/>
    <cellStyle name="Normal 193" xfId="192"/>
    <cellStyle name="Normal 194" xfId="193"/>
    <cellStyle name="Normal 195" xfId="194"/>
    <cellStyle name="Normal 196" xfId="195"/>
    <cellStyle name="Normal 197" xfId="196"/>
    <cellStyle name="Normal 198" xfId="197"/>
    <cellStyle name="Normal 199" xfId="198"/>
    <cellStyle name="Normal 2" xfId="1"/>
    <cellStyle name="Normal 20" xfId="19"/>
    <cellStyle name="Normal 200" xfId="199"/>
    <cellStyle name="Normal 201" xfId="200"/>
    <cellStyle name="Normal 202" xfId="201"/>
    <cellStyle name="Normal 203" xfId="202"/>
    <cellStyle name="Normal 204" xfId="203"/>
    <cellStyle name="Normal 205" xfId="204"/>
    <cellStyle name="Normal 206" xfId="205"/>
    <cellStyle name="Normal 207" xfId="206"/>
    <cellStyle name="Normal 208" xfId="207"/>
    <cellStyle name="Normal 209" xfId="208"/>
    <cellStyle name="Normal 21" xfId="20"/>
    <cellStyle name="Normal 210" xfId="209"/>
    <cellStyle name="Normal 211" xfId="210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1"/>
    <cellStyle name="Normal 220" xfId="219"/>
    <cellStyle name="Normal 221" xfId="220"/>
    <cellStyle name="Normal 222" xfId="221"/>
    <cellStyle name="Normal 223" xfId="222"/>
    <cellStyle name="Normal 224" xfId="223"/>
    <cellStyle name="Normal 225" xfId="224"/>
    <cellStyle name="Normal 226" xfId="225"/>
    <cellStyle name="Normal 227" xfId="226"/>
    <cellStyle name="Normal 228" xfId="227"/>
    <cellStyle name="Normal 229" xfId="228"/>
    <cellStyle name="Normal 23" xfId="22"/>
    <cellStyle name="Normal 230" xfId="229"/>
    <cellStyle name="Normal 231" xfId="230"/>
    <cellStyle name="Normal 232" xfId="231"/>
    <cellStyle name="Normal 233" xfId="232"/>
    <cellStyle name="Normal 234" xfId="233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" xfId="3"/>
    <cellStyle name="Normal 40" xfId="39"/>
    <cellStyle name="Normal 41" xfId="40"/>
    <cellStyle name="Normal 42" xfId="41"/>
    <cellStyle name="Normal 43" xfId="42"/>
    <cellStyle name="Normal 44" xfId="43"/>
    <cellStyle name="Normal 45" xfId="44"/>
    <cellStyle name="Normal 46" xfId="45"/>
    <cellStyle name="Normal 47" xfId="46"/>
    <cellStyle name="Normal 48" xfId="47"/>
    <cellStyle name="Normal 49" xfId="48"/>
    <cellStyle name="Normal 5" xfId="4"/>
    <cellStyle name="Normal 50" xfId="49"/>
    <cellStyle name="Normal 51" xfId="50"/>
    <cellStyle name="Normal 52" xfId="51"/>
    <cellStyle name="Normal 53" xfId="52"/>
    <cellStyle name="Normal 54" xfId="53"/>
    <cellStyle name="Normal 55" xfId="54"/>
    <cellStyle name="Normal 56" xfId="55"/>
    <cellStyle name="Normal 57" xfId="56"/>
    <cellStyle name="Normal 58" xfId="57"/>
    <cellStyle name="Normal 59" xfId="58"/>
    <cellStyle name="Normal 6" xfId="5"/>
    <cellStyle name="Normal 60" xfId="59"/>
    <cellStyle name="Normal 61" xfId="60"/>
    <cellStyle name="Normal 62" xfId="61"/>
    <cellStyle name="Normal 63" xfId="62"/>
    <cellStyle name="Normal 64" xfId="63"/>
    <cellStyle name="Normal 65" xfId="64"/>
    <cellStyle name="Normal 66" xfId="65"/>
    <cellStyle name="Normal 67" xfId="66"/>
    <cellStyle name="Normal 68" xfId="67"/>
    <cellStyle name="Normal 69" xfId="68"/>
    <cellStyle name="Normal 7" xfId="6"/>
    <cellStyle name="Normal 70" xfId="69"/>
    <cellStyle name="Normal 71" xfId="70"/>
    <cellStyle name="Normal 72" xfId="71"/>
    <cellStyle name="Normal 73" xfId="72"/>
    <cellStyle name="Normal 74" xfId="73"/>
    <cellStyle name="Normal 75" xfId="74"/>
    <cellStyle name="Normal 76" xfId="75"/>
    <cellStyle name="Normal 77" xfId="76"/>
    <cellStyle name="Normal 78" xfId="77"/>
    <cellStyle name="Normal 79" xfId="78"/>
    <cellStyle name="Normal 8" xfId="7"/>
    <cellStyle name="Normal 80" xfId="79"/>
    <cellStyle name="Normal 81" xfId="80"/>
    <cellStyle name="Normal 82" xfId="81"/>
    <cellStyle name="Normal 83" xfId="82"/>
    <cellStyle name="Normal 84" xfId="83"/>
    <cellStyle name="Normal 85" xfId="84"/>
    <cellStyle name="Normal 86" xfId="85"/>
    <cellStyle name="Normal 87" xfId="86"/>
    <cellStyle name="Normal 88" xfId="87"/>
    <cellStyle name="Normal 89" xfId="88"/>
    <cellStyle name="Normal 9" xfId="8"/>
    <cellStyle name="Normal 90" xfId="89"/>
    <cellStyle name="Normal 91" xfId="90"/>
    <cellStyle name="Normal 92" xfId="91"/>
    <cellStyle name="Normal 93" xfId="92"/>
    <cellStyle name="Normal 94" xfId="93"/>
    <cellStyle name="Normal 95" xfId="94"/>
    <cellStyle name="Normal 96" xfId="95"/>
    <cellStyle name="Normal 97" xfId="96"/>
    <cellStyle name="Normal 98" xfId="97"/>
    <cellStyle name="Normal 99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63"/>
  <sheetViews>
    <sheetView zoomScale="115" zoomScaleNormal="115" workbookViewId="0">
      <selection activeCell="C46" sqref="C46"/>
    </sheetView>
  </sheetViews>
  <sheetFormatPr defaultRowHeight="15"/>
  <cols>
    <col min="1" max="1" width="3.28515625" customWidth="1"/>
    <col min="2" max="2" width="15" customWidth="1"/>
    <col min="3" max="3" width="51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>
      <c r="A3" s="1"/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>
      <c r="A4" s="1"/>
      <c r="B4" s="128" t="s">
        <v>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>
      <c r="A5" s="12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29"/>
      <c r="B6" s="130" t="s">
        <v>3</v>
      </c>
      <c r="C6" s="131" t="s">
        <v>4</v>
      </c>
      <c r="D6" s="131"/>
      <c r="E6" s="131"/>
      <c r="F6" s="132" t="s">
        <v>5</v>
      </c>
      <c r="G6" s="132"/>
      <c r="H6" s="133" t="s">
        <v>6</v>
      </c>
      <c r="I6" s="133"/>
      <c r="J6" s="133"/>
      <c r="K6" s="133"/>
      <c r="L6" s="133"/>
      <c r="M6" s="133"/>
      <c r="N6" s="133"/>
    </row>
    <row r="7" spans="1:14">
      <c r="A7" s="1"/>
      <c r="B7" s="130"/>
      <c r="C7" s="131"/>
      <c r="D7" s="131"/>
      <c r="E7" s="131"/>
      <c r="F7" s="132"/>
      <c r="G7" s="132"/>
      <c r="H7" s="133"/>
      <c r="I7" s="133"/>
      <c r="J7" s="133"/>
      <c r="K7" s="133"/>
      <c r="L7" s="133"/>
      <c r="M7" s="133"/>
      <c r="N7" s="133"/>
    </row>
    <row r="8" spans="1:14">
      <c r="A8" s="1"/>
      <c r="B8" s="3" t="s">
        <v>7</v>
      </c>
      <c r="C8" s="118" t="s">
        <v>8</v>
      </c>
      <c r="D8" s="118"/>
      <c r="E8" s="118"/>
      <c r="F8" s="119" t="s">
        <v>9</v>
      </c>
      <c r="G8" s="119"/>
      <c r="H8" s="120" t="s">
        <v>10</v>
      </c>
      <c r="I8" s="120"/>
      <c r="J8" s="120"/>
      <c r="K8" s="120"/>
      <c r="L8" s="120"/>
      <c r="M8" s="120"/>
      <c r="N8" s="120"/>
    </row>
    <row r="9" spans="1:14">
      <c r="A9" s="1"/>
      <c r="B9" s="121" t="s">
        <v>11</v>
      </c>
      <c r="C9" s="121"/>
      <c r="D9" s="122" t="s">
        <v>12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>
      <c r="A10" s="1"/>
      <c r="B10" s="121"/>
      <c r="C10" s="121"/>
      <c r="D10" s="4" t="s">
        <v>13</v>
      </c>
      <c r="E10" s="5">
        <v>2024</v>
      </c>
      <c r="F10" s="123" t="s">
        <v>14</v>
      </c>
      <c r="G10" s="123"/>
      <c r="H10" s="123" t="s">
        <v>14</v>
      </c>
      <c r="I10" s="123"/>
      <c r="J10" s="6" t="s">
        <v>14</v>
      </c>
      <c r="K10" s="123" t="s">
        <v>14</v>
      </c>
      <c r="L10" s="123"/>
      <c r="M10" s="124" t="s">
        <v>15</v>
      </c>
      <c r="N10" s="125" t="s">
        <v>16</v>
      </c>
    </row>
    <row r="11" spans="1:14" ht="36">
      <c r="A11" s="1"/>
      <c r="B11" s="121"/>
      <c r="C11" s="121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24"/>
      <c r="N11" s="125"/>
    </row>
    <row r="12" spans="1:14">
      <c r="A12" s="1"/>
      <c r="B12" s="121"/>
      <c r="C12" s="121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1:14">
      <c r="A13" s="1"/>
      <c r="B13" s="113" t="s">
        <v>34</v>
      </c>
      <c r="C13" s="113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35</v>
      </c>
      <c r="C14" s="19" t="s">
        <v>36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37</v>
      </c>
      <c r="C15" s="22" t="s">
        <v>38</v>
      </c>
      <c r="D15" s="23">
        <v>724839301.16999996</v>
      </c>
      <c r="E15" s="101">
        <f>D15/$D$30</f>
        <v>0.74498616810267615</v>
      </c>
      <c r="F15" s="24">
        <v>853768000</v>
      </c>
      <c r="G15" s="101">
        <f>F15/$F$30</f>
        <v>0.74227786471917923</v>
      </c>
      <c r="H15" s="24">
        <v>775768180</v>
      </c>
      <c r="I15" s="101">
        <f>H15/$H$30</f>
        <v>0.73379943837163242</v>
      </c>
      <c r="J15" s="24">
        <f>H15-F15</f>
        <v>-77999820</v>
      </c>
      <c r="K15" s="24">
        <v>773659070</v>
      </c>
      <c r="L15" s="101">
        <f>K15/$K$30</f>
        <v>0.74126913714773668</v>
      </c>
      <c r="M15" s="24">
        <f>H15-K15</f>
        <v>2109110</v>
      </c>
      <c r="N15" s="98">
        <f>K15/H15</f>
        <v>0.99728126255449145</v>
      </c>
    </row>
    <row r="16" spans="1:14">
      <c r="A16" s="1"/>
      <c r="B16" s="21" t="s">
        <v>39</v>
      </c>
      <c r="C16" s="22" t="s">
        <v>40</v>
      </c>
      <c r="D16" s="23">
        <v>118734346</v>
      </c>
      <c r="E16" s="101">
        <f t="shared" ref="E16:E30" si="0">D16/$D$30</f>
        <v>0.12203456035832615</v>
      </c>
      <c r="F16" s="24">
        <v>130411000</v>
      </c>
      <c r="G16" s="101">
        <f t="shared" ref="G16:G30" si="1">F16/$F$30</f>
        <v>0.11338115110415579</v>
      </c>
      <c r="H16" s="24">
        <v>127410820</v>
      </c>
      <c r="I16" s="101">
        <f t="shared" ref="I16:I30" si="2">H16/$H$30</f>
        <v>0.12051794668668822</v>
      </c>
      <c r="J16" s="24">
        <f t="shared" ref="J16:J30" si="3">H16-F16</f>
        <v>-3000180</v>
      </c>
      <c r="K16" s="24">
        <v>127319970</v>
      </c>
      <c r="L16" s="101">
        <f t="shared" ref="L16:L30" si="4">K16/$K$30</f>
        <v>0.12198960493486585</v>
      </c>
      <c r="M16" s="24">
        <f t="shared" ref="M16:M28" si="5">H16-K16</f>
        <v>90850</v>
      </c>
      <c r="N16" s="98">
        <f t="shared" ref="N16:N30" si="6">K16/H16</f>
        <v>0.99928695223843622</v>
      </c>
    </row>
    <row r="17" spans="1:14">
      <c r="A17" s="1"/>
      <c r="B17" s="21" t="s">
        <v>41</v>
      </c>
      <c r="C17" s="22" t="s">
        <v>42</v>
      </c>
      <c r="D17" s="23">
        <v>103162037.33</v>
      </c>
      <c r="E17" s="101">
        <f t="shared" si="0"/>
        <v>0.10602942025920437</v>
      </c>
      <c r="F17" s="24">
        <v>110301000</v>
      </c>
      <c r="G17" s="101">
        <f t="shared" si="1"/>
        <v>9.589723526343244E-2</v>
      </c>
      <c r="H17" s="24">
        <v>100211000</v>
      </c>
      <c r="I17" s="101">
        <f t="shared" si="2"/>
        <v>9.4789625837269659E-2</v>
      </c>
      <c r="J17" s="24">
        <f t="shared" si="3"/>
        <v>-10090000</v>
      </c>
      <c r="K17" s="24">
        <v>89080990</v>
      </c>
      <c r="L17" s="101">
        <f t="shared" si="4"/>
        <v>8.5351534227558618E-2</v>
      </c>
      <c r="M17" s="24">
        <f t="shared" si="5"/>
        <v>11130010</v>
      </c>
      <c r="N17" s="98">
        <f t="shared" si="6"/>
        <v>0.8889342487351688</v>
      </c>
    </row>
    <row r="18" spans="1:14">
      <c r="A18" s="1"/>
      <c r="B18" s="21" t="s">
        <v>43</v>
      </c>
      <c r="C18" s="22" t="s">
        <v>44</v>
      </c>
      <c r="D18" s="23">
        <v>0</v>
      </c>
      <c r="E18" s="101">
        <f t="shared" si="0"/>
        <v>0</v>
      </c>
      <c r="F18" s="24">
        <v>0</v>
      </c>
      <c r="G18" s="101">
        <f t="shared" si="1"/>
        <v>0</v>
      </c>
      <c r="H18" s="24">
        <v>0</v>
      </c>
      <c r="I18" s="101">
        <f t="shared" si="2"/>
        <v>0</v>
      </c>
      <c r="J18" s="24">
        <f t="shared" si="3"/>
        <v>0</v>
      </c>
      <c r="K18" s="24">
        <v>0</v>
      </c>
      <c r="L18" s="101">
        <f t="shared" si="4"/>
        <v>0</v>
      </c>
      <c r="M18" s="24">
        <f t="shared" si="5"/>
        <v>0</v>
      </c>
      <c r="N18" s="98" t="e">
        <f t="shared" si="6"/>
        <v>#DIV/0!</v>
      </c>
    </row>
    <row r="19" spans="1:14">
      <c r="A19" s="1"/>
      <c r="B19" s="21" t="s">
        <v>45</v>
      </c>
      <c r="C19" s="22" t="s">
        <v>46</v>
      </c>
      <c r="D19" s="23">
        <v>0</v>
      </c>
      <c r="E19" s="101">
        <f t="shared" si="0"/>
        <v>0</v>
      </c>
      <c r="F19" s="24">
        <v>0</v>
      </c>
      <c r="G19" s="101">
        <f t="shared" si="1"/>
        <v>0</v>
      </c>
      <c r="H19" s="24">
        <v>49000000</v>
      </c>
      <c r="I19" s="101">
        <f t="shared" si="2"/>
        <v>4.6349120017026207E-2</v>
      </c>
      <c r="J19" s="24">
        <f t="shared" si="3"/>
        <v>49000000</v>
      </c>
      <c r="K19" s="24">
        <v>49000000</v>
      </c>
      <c r="L19" s="101">
        <f t="shared" si="4"/>
        <v>4.6948570925742651E-2</v>
      </c>
      <c r="M19" s="24">
        <f t="shared" si="5"/>
        <v>0</v>
      </c>
      <c r="N19" s="98">
        <f t="shared" si="6"/>
        <v>1</v>
      </c>
    </row>
    <row r="20" spans="1:14">
      <c r="A20" s="1"/>
      <c r="B20" s="21" t="s">
        <v>47</v>
      </c>
      <c r="C20" s="22" t="s">
        <v>48</v>
      </c>
      <c r="D20" s="23">
        <v>0</v>
      </c>
      <c r="E20" s="101">
        <f t="shared" si="0"/>
        <v>0</v>
      </c>
      <c r="F20" s="24">
        <v>0</v>
      </c>
      <c r="G20" s="101">
        <f t="shared" si="1"/>
        <v>0</v>
      </c>
      <c r="H20" s="24">
        <v>0</v>
      </c>
      <c r="I20" s="101">
        <f t="shared" si="2"/>
        <v>0</v>
      </c>
      <c r="J20" s="24">
        <f t="shared" si="3"/>
        <v>0</v>
      </c>
      <c r="K20" s="24">
        <v>0</v>
      </c>
      <c r="L20" s="101">
        <f t="shared" si="4"/>
        <v>0</v>
      </c>
      <c r="M20" s="24">
        <f t="shared" si="5"/>
        <v>0</v>
      </c>
      <c r="N20" s="98" t="e">
        <f t="shared" si="6"/>
        <v>#DIV/0!</v>
      </c>
    </row>
    <row r="21" spans="1:14">
      <c r="A21" s="1"/>
      <c r="B21" s="21" t="s">
        <v>49</v>
      </c>
      <c r="C21" s="22" t="s">
        <v>50</v>
      </c>
      <c r="D21" s="23">
        <v>3981229</v>
      </c>
      <c r="E21" s="101">
        <f t="shared" si="0"/>
        <v>4.0918870324246235E-3</v>
      </c>
      <c r="F21" s="24">
        <v>720000</v>
      </c>
      <c r="G21" s="101">
        <f t="shared" si="1"/>
        <v>6.2597809076682311E-4</v>
      </c>
      <c r="H21" s="24">
        <v>4803750</v>
      </c>
      <c r="I21" s="101">
        <f t="shared" si="2"/>
        <v>4.5438690873834623E-3</v>
      </c>
      <c r="J21" s="24">
        <f t="shared" si="3"/>
        <v>4083750</v>
      </c>
      <c r="K21" s="24">
        <v>4635210</v>
      </c>
      <c r="L21" s="101">
        <f t="shared" si="4"/>
        <v>4.4411527640961547E-3</v>
      </c>
      <c r="M21" s="24">
        <f t="shared" si="5"/>
        <v>168540</v>
      </c>
      <c r="N21" s="98">
        <f t="shared" si="6"/>
        <v>0.96491491022638565</v>
      </c>
    </row>
    <row r="22" spans="1:14">
      <c r="A22" s="1"/>
      <c r="B22" s="26"/>
      <c r="C22" s="27" t="s">
        <v>51</v>
      </c>
      <c r="D22" s="28">
        <v>950716913.5</v>
      </c>
      <c r="E22" s="102">
        <f t="shared" si="0"/>
        <v>0.97714203575263126</v>
      </c>
      <c r="F22" s="29">
        <v>1095200000</v>
      </c>
      <c r="G22" s="102">
        <f t="shared" si="1"/>
        <v>0.95218222917753437</v>
      </c>
      <c r="H22" s="29">
        <f>SUM(H15:H21)</f>
        <v>1057193750</v>
      </c>
      <c r="I22" s="102">
        <f t="shared" si="2"/>
        <v>1</v>
      </c>
      <c r="J22" s="24">
        <f t="shared" si="3"/>
        <v>-38006250</v>
      </c>
      <c r="K22" s="28">
        <f>SUM(K15:K21)</f>
        <v>1043695240</v>
      </c>
      <c r="L22" s="102">
        <f t="shared" si="4"/>
        <v>1</v>
      </c>
      <c r="M22" s="29">
        <f t="shared" si="5"/>
        <v>13498510</v>
      </c>
      <c r="N22" s="99">
        <f t="shared" si="6"/>
        <v>0.98723175387671369</v>
      </c>
    </row>
    <row r="23" spans="1:14">
      <c r="A23" s="1"/>
      <c r="B23" s="21" t="s">
        <v>52</v>
      </c>
      <c r="C23" s="22" t="s">
        <v>53</v>
      </c>
      <c r="D23" s="23">
        <v>0</v>
      </c>
      <c r="E23" s="101">
        <f t="shared" si="0"/>
        <v>0</v>
      </c>
      <c r="F23" s="24">
        <v>0</v>
      </c>
      <c r="G23" s="101">
        <f t="shared" si="1"/>
        <v>0</v>
      </c>
      <c r="H23" s="24">
        <v>0</v>
      </c>
      <c r="I23" s="101">
        <f t="shared" si="2"/>
        <v>0</v>
      </c>
      <c r="J23" s="24">
        <f t="shared" si="3"/>
        <v>0</v>
      </c>
      <c r="K23" s="23">
        <v>0</v>
      </c>
      <c r="L23" s="101">
        <f t="shared" si="4"/>
        <v>0</v>
      </c>
      <c r="M23" s="24">
        <f t="shared" si="5"/>
        <v>0</v>
      </c>
      <c r="N23" s="98" t="e">
        <f t="shared" si="6"/>
        <v>#DIV/0!</v>
      </c>
    </row>
    <row r="24" spans="1:14">
      <c r="A24" s="1"/>
      <c r="B24" s="21" t="s">
        <v>54</v>
      </c>
      <c r="C24" s="22" t="s">
        <v>55</v>
      </c>
      <c r="D24" s="23">
        <v>22238160</v>
      </c>
      <c r="E24" s="101">
        <f t="shared" si="0"/>
        <v>2.2856268385713047E-2</v>
      </c>
      <c r="F24" s="24">
        <v>55000000</v>
      </c>
      <c r="G24" s="101">
        <f t="shared" si="1"/>
        <v>4.7817770822465661E-2</v>
      </c>
      <c r="H24" s="24">
        <v>0</v>
      </c>
      <c r="I24" s="101">
        <f t="shared" si="2"/>
        <v>0</v>
      </c>
      <c r="J24" s="24">
        <f t="shared" si="3"/>
        <v>-55000000</v>
      </c>
      <c r="K24" s="23">
        <v>0</v>
      </c>
      <c r="L24" s="101">
        <f t="shared" si="4"/>
        <v>0</v>
      </c>
      <c r="M24" s="24">
        <f t="shared" si="5"/>
        <v>0</v>
      </c>
      <c r="N24" s="98" t="e">
        <f t="shared" si="6"/>
        <v>#DIV/0!</v>
      </c>
    </row>
    <row r="25" spans="1:14">
      <c r="A25" s="1"/>
      <c r="B25" s="26"/>
      <c r="C25" s="27" t="s">
        <v>56</v>
      </c>
      <c r="D25" s="28">
        <v>22238160</v>
      </c>
      <c r="E25" s="102">
        <f t="shared" si="0"/>
        <v>2.2856268385713047E-2</v>
      </c>
      <c r="F25" s="29">
        <v>55000000</v>
      </c>
      <c r="G25" s="102">
        <f t="shared" si="1"/>
        <v>4.7817770822465661E-2</v>
      </c>
      <c r="H25" s="29">
        <f>SUM(H23:H24)</f>
        <v>0</v>
      </c>
      <c r="I25" s="102">
        <f t="shared" si="2"/>
        <v>0</v>
      </c>
      <c r="J25" s="24">
        <f t="shared" si="3"/>
        <v>-55000000</v>
      </c>
      <c r="K25" s="28">
        <v>0</v>
      </c>
      <c r="L25" s="102">
        <f t="shared" si="4"/>
        <v>0</v>
      </c>
      <c r="M25" s="29">
        <f t="shared" si="5"/>
        <v>0</v>
      </c>
      <c r="N25" s="99" t="e">
        <f t="shared" si="6"/>
        <v>#DIV/0!</v>
      </c>
    </row>
    <row r="26" spans="1:14">
      <c r="A26" s="1"/>
      <c r="B26" s="21" t="s">
        <v>52</v>
      </c>
      <c r="C26" s="22" t="s">
        <v>53</v>
      </c>
      <c r="D26" s="23">
        <v>0</v>
      </c>
      <c r="E26" s="101">
        <f t="shared" si="0"/>
        <v>0</v>
      </c>
      <c r="F26" s="24">
        <v>0</v>
      </c>
      <c r="G26" s="101">
        <f t="shared" si="1"/>
        <v>0</v>
      </c>
      <c r="H26" s="24">
        <v>0</v>
      </c>
      <c r="I26" s="101">
        <f t="shared" si="2"/>
        <v>0</v>
      </c>
      <c r="J26" s="24">
        <f t="shared" si="3"/>
        <v>0</v>
      </c>
      <c r="K26" s="23">
        <v>0</v>
      </c>
      <c r="L26" s="101">
        <f t="shared" si="4"/>
        <v>0</v>
      </c>
      <c r="M26" s="24">
        <f t="shared" si="5"/>
        <v>0</v>
      </c>
      <c r="N26" s="98" t="e">
        <f t="shared" si="6"/>
        <v>#DIV/0!</v>
      </c>
    </row>
    <row r="27" spans="1:14">
      <c r="A27" s="1"/>
      <c r="B27" s="21" t="s">
        <v>54</v>
      </c>
      <c r="C27" s="22" t="s">
        <v>55</v>
      </c>
      <c r="D27" s="23">
        <v>0</v>
      </c>
      <c r="E27" s="101">
        <f t="shared" si="0"/>
        <v>0</v>
      </c>
      <c r="F27" s="24">
        <v>0</v>
      </c>
      <c r="G27" s="101">
        <f t="shared" si="1"/>
        <v>0</v>
      </c>
      <c r="H27" s="24">
        <v>0</v>
      </c>
      <c r="I27" s="101">
        <f t="shared" si="2"/>
        <v>0</v>
      </c>
      <c r="J27" s="24">
        <f t="shared" si="3"/>
        <v>0</v>
      </c>
      <c r="K27" s="23">
        <v>0</v>
      </c>
      <c r="L27" s="101">
        <f t="shared" si="4"/>
        <v>0</v>
      </c>
      <c r="M27" s="24">
        <f t="shared" si="5"/>
        <v>0</v>
      </c>
      <c r="N27" s="98" t="e">
        <f t="shared" si="6"/>
        <v>#DIV/0!</v>
      </c>
    </row>
    <row r="28" spans="1:14">
      <c r="A28" s="1"/>
      <c r="B28" s="26"/>
      <c r="C28" s="27" t="s">
        <v>57</v>
      </c>
      <c r="D28" s="28">
        <v>0</v>
      </c>
      <c r="E28" s="102">
        <f t="shared" si="0"/>
        <v>0</v>
      </c>
      <c r="F28" s="29">
        <v>0</v>
      </c>
      <c r="G28" s="102">
        <f t="shared" si="1"/>
        <v>0</v>
      </c>
      <c r="H28" s="29">
        <v>0</v>
      </c>
      <c r="I28" s="102">
        <f t="shared" si="2"/>
        <v>0</v>
      </c>
      <c r="J28" s="24">
        <f t="shared" si="3"/>
        <v>0</v>
      </c>
      <c r="K28" s="28">
        <v>0</v>
      </c>
      <c r="L28" s="102">
        <f t="shared" si="4"/>
        <v>0</v>
      </c>
      <c r="M28" s="29">
        <f t="shared" si="5"/>
        <v>0</v>
      </c>
      <c r="N28" s="99" t="e">
        <f t="shared" si="6"/>
        <v>#DIV/0!</v>
      </c>
    </row>
    <row r="29" spans="1:14">
      <c r="A29" s="1"/>
      <c r="B29" s="31"/>
      <c r="C29" s="32" t="s">
        <v>58</v>
      </c>
      <c r="D29" s="33">
        <v>22238160</v>
      </c>
      <c r="E29" s="103">
        <f t="shared" si="0"/>
        <v>2.2856268385713047E-2</v>
      </c>
      <c r="F29" s="34">
        <v>55000000</v>
      </c>
      <c r="G29" s="103">
        <f t="shared" si="1"/>
        <v>4.7817770822465661E-2</v>
      </c>
      <c r="H29" s="34">
        <f>H25+H28</f>
        <v>0</v>
      </c>
      <c r="I29" s="103">
        <f t="shared" si="2"/>
        <v>0</v>
      </c>
      <c r="J29" s="24">
        <f t="shared" si="3"/>
        <v>-55000000</v>
      </c>
      <c r="K29" s="33">
        <v>0</v>
      </c>
      <c r="L29" s="103">
        <f t="shared" si="4"/>
        <v>0</v>
      </c>
      <c r="M29" s="34">
        <f>H29-K29</f>
        <v>0</v>
      </c>
      <c r="N29" s="100" t="e">
        <f t="shared" si="6"/>
        <v>#DIV/0!</v>
      </c>
    </row>
    <row r="30" spans="1:14">
      <c r="A30" s="1"/>
      <c r="B30" s="31"/>
      <c r="C30" s="32" t="s">
        <v>59</v>
      </c>
      <c r="D30" s="33">
        <v>972956723.5</v>
      </c>
      <c r="E30" s="103">
        <f t="shared" si="0"/>
        <v>1</v>
      </c>
      <c r="F30" s="34">
        <v>1150200000</v>
      </c>
      <c r="G30" s="103">
        <f t="shared" si="1"/>
        <v>1</v>
      </c>
      <c r="H30" s="34">
        <f>H22+H29</f>
        <v>1057193750</v>
      </c>
      <c r="I30" s="103">
        <f t="shared" si="2"/>
        <v>1</v>
      </c>
      <c r="J30" s="24">
        <f t="shared" si="3"/>
        <v>-93006250</v>
      </c>
      <c r="K30" s="33">
        <f>K22+K29</f>
        <v>1043695240</v>
      </c>
      <c r="L30" s="103">
        <f t="shared" si="4"/>
        <v>1</v>
      </c>
      <c r="M30" s="34">
        <f>M22+M29</f>
        <v>13498510</v>
      </c>
      <c r="N30" s="100">
        <f t="shared" si="6"/>
        <v>0.98723175387671369</v>
      </c>
    </row>
    <row r="31" spans="1:14">
      <c r="A31" s="1"/>
      <c r="B31" s="26"/>
      <c r="C31" s="27" t="s">
        <v>60</v>
      </c>
      <c r="D31" s="28">
        <v>2100000</v>
      </c>
      <c r="E31" s="29"/>
      <c r="F31" s="29"/>
      <c r="G31" s="29"/>
      <c r="H31" s="29"/>
      <c r="I31" s="29"/>
      <c r="J31" s="29"/>
      <c r="K31" s="28">
        <v>4329799</v>
      </c>
      <c r="L31" s="29"/>
      <c r="M31" s="29"/>
      <c r="N31" s="30"/>
    </row>
    <row r="32" spans="1:14">
      <c r="A32" s="1"/>
      <c r="B32" s="26"/>
      <c r="C32" s="27" t="s">
        <v>61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4">
      <c r="A33" s="1"/>
      <c r="B33" s="31"/>
      <c r="C33" s="32" t="s">
        <v>62</v>
      </c>
      <c r="D33" s="33">
        <f>D30+D31+D32</f>
        <v>975056723.5</v>
      </c>
      <c r="E33" s="34"/>
      <c r="F33" s="34"/>
      <c r="G33" s="34"/>
      <c r="H33" s="34"/>
      <c r="I33" s="34"/>
      <c r="J33" s="34"/>
      <c r="K33" s="33">
        <f>K30+K31+K32</f>
        <v>1048025039</v>
      </c>
      <c r="L33" s="34"/>
      <c r="M33" s="34"/>
      <c r="N33" s="35"/>
    </row>
    <row r="34" spans="1:14">
      <c r="A34" s="1"/>
      <c r="B34" s="114" t="s">
        <v>63</v>
      </c>
      <c r="C34" s="114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64</v>
      </c>
      <c r="C35" s="19" t="s">
        <v>36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65</v>
      </c>
      <c r="D36" s="33">
        <v>950716913.5</v>
      </c>
      <c r="E36" s="34">
        <v>97.7</v>
      </c>
      <c r="F36" s="34">
        <v>1095200000</v>
      </c>
      <c r="G36" s="34">
        <v>95.2</v>
      </c>
      <c r="H36" s="34">
        <f>SUM(H38:H43)</f>
        <v>1057193752</v>
      </c>
      <c r="I36" s="103">
        <f>H36/$H$58</f>
        <v>1</v>
      </c>
      <c r="J36" s="34">
        <f>H36-F36</f>
        <v>-38006248</v>
      </c>
      <c r="K36" s="33">
        <f>SUM(K38:K43)</f>
        <v>1043695240.87</v>
      </c>
      <c r="L36" s="103">
        <f>K36/$K$58</f>
        <v>1</v>
      </c>
      <c r="M36" s="34">
        <f>H36-K36</f>
        <v>13498511.129999995</v>
      </c>
      <c r="N36" s="100">
        <f>K36/H36</f>
        <v>0.98723175283200126</v>
      </c>
    </row>
    <row r="37" spans="1:14">
      <c r="A37" s="1"/>
      <c r="B37" s="21" t="s">
        <v>66</v>
      </c>
      <c r="C37" s="42" t="s">
        <v>67</v>
      </c>
      <c r="D37" s="23"/>
      <c r="E37" s="24"/>
      <c r="F37" s="24"/>
      <c r="G37" s="24"/>
      <c r="H37" s="24"/>
      <c r="I37" s="101"/>
      <c r="J37" s="24"/>
      <c r="K37" s="23"/>
      <c r="L37" s="101"/>
      <c r="M37" s="24"/>
      <c r="N37" s="98"/>
    </row>
    <row r="38" spans="1:14">
      <c r="A38" s="1"/>
      <c r="B38" s="21" t="s">
        <v>68</v>
      </c>
      <c r="C38" s="42" t="s">
        <v>69</v>
      </c>
      <c r="D38" s="23">
        <v>17329320</v>
      </c>
      <c r="E38" s="24">
        <v>1.8</v>
      </c>
      <c r="F38" s="24">
        <v>12221000</v>
      </c>
      <c r="G38" s="24">
        <v>1.1000000000000001</v>
      </c>
      <c r="H38" s="24">
        <v>12071000</v>
      </c>
      <c r="I38" s="101">
        <f t="shared" ref="I38:I52" si="7">H38/$H$58</f>
        <v>1.1417963809532616E-2</v>
      </c>
      <c r="J38" s="24">
        <f t="shared" ref="J38:J52" si="8">H38-F38</f>
        <v>-150000</v>
      </c>
      <c r="K38" s="24">
        <v>8559567.8499999996</v>
      </c>
      <c r="L38" s="101">
        <f>K38/$K$58</f>
        <v>8.2012138360092017E-3</v>
      </c>
      <c r="M38" s="24">
        <f t="shared" ref="M38:M50" si="9">H38-K38</f>
        <v>3511432.1500000004</v>
      </c>
      <c r="N38" s="98">
        <f t="shared" ref="N38:N58" si="10">K38/H38</f>
        <v>0.70910180183911853</v>
      </c>
    </row>
    <row r="39" spans="1:14">
      <c r="A39" s="1"/>
      <c r="B39" s="21" t="s">
        <v>70</v>
      </c>
      <c r="C39" s="42" t="s">
        <v>71</v>
      </c>
      <c r="D39" s="23">
        <v>9074986.5999999996</v>
      </c>
      <c r="E39" s="24">
        <v>0.9</v>
      </c>
      <c r="F39" s="24">
        <v>9100000</v>
      </c>
      <c r="G39" s="24">
        <v>0.8</v>
      </c>
      <c r="H39" s="24">
        <v>7423975</v>
      </c>
      <c r="I39" s="101">
        <f t="shared" si="7"/>
        <v>7.0223409719886425E-3</v>
      </c>
      <c r="J39" s="24">
        <f t="shared" si="8"/>
        <v>-1676025</v>
      </c>
      <c r="K39" s="24">
        <v>6922013.8499999996</v>
      </c>
      <c r="L39" s="101">
        <f t="shared" ref="L39:L56" si="11">K39/$K$58</f>
        <v>6.6322175084653741E-3</v>
      </c>
      <c r="M39" s="24">
        <f t="shared" si="9"/>
        <v>501961.15000000037</v>
      </c>
      <c r="N39" s="98">
        <f t="shared" si="10"/>
        <v>0.93238647085961357</v>
      </c>
    </row>
    <row r="40" spans="1:14">
      <c r="A40" s="1"/>
      <c r="B40" s="21" t="s">
        <v>72</v>
      </c>
      <c r="C40" s="42" t="s">
        <v>73</v>
      </c>
      <c r="D40" s="23">
        <v>4400</v>
      </c>
      <c r="E40" s="24">
        <v>0</v>
      </c>
      <c r="F40" s="24">
        <v>8000000</v>
      </c>
      <c r="G40" s="24">
        <v>0.7</v>
      </c>
      <c r="H40" s="24">
        <v>1350000</v>
      </c>
      <c r="I40" s="101">
        <f t="shared" si="7"/>
        <v>1.276965549073733E-3</v>
      </c>
      <c r="J40" s="24">
        <f t="shared" si="8"/>
        <v>-6650000</v>
      </c>
      <c r="K40" s="24">
        <v>1158765</v>
      </c>
      <c r="L40" s="101">
        <f t="shared" si="11"/>
        <v>1.1102522600697888E-3</v>
      </c>
      <c r="M40" s="24">
        <f t="shared" si="9"/>
        <v>191235</v>
      </c>
      <c r="N40" s="98">
        <f t="shared" si="10"/>
        <v>0.85834444444444447</v>
      </c>
    </row>
    <row r="41" spans="1:14">
      <c r="A41" s="1"/>
      <c r="B41" s="21" t="s">
        <v>74</v>
      </c>
      <c r="C41" s="42" t="s">
        <v>75</v>
      </c>
      <c r="D41" s="23">
        <v>30489459.550000001</v>
      </c>
      <c r="E41" s="24">
        <v>3.1</v>
      </c>
      <c r="F41" s="24">
        <v>30000000</v>
      </c>
      <c r="G41" s="24">
        <v>2.6</v>
      </c>
      <c r="H41" s="24">
        <v>29100000</v>
      </c>
      <c r="I41" s="101">
        <f t="shared" si="7"/>
        <v>2.7525701835589358E-2</v>
      </c>
      <c r="J41" s="24">
        <f t="shared" si="8"/>
        <v>-900000</v>
      </c>
      <c r="K41" s="24">
        <v>28741318.350000001</v>
      </c>
      <c r="L41" s="101">
        <f t="shared" si="11"/>
        <v>2.7538037182235218E-2</v>
      </c>
      <c r="M41" s="24">
        <f t="shared" si="9"/>
        <v>358681.64999999851</v>
      </c>
      <c r="N41" s="98">
        <f t="shared" si="10"/>
        <v>0.98767417010309289</v>
      </c>
    </row>
    <row r="42" spans="1:14">
      <c r="A42" s="1"/>
      <c r="B42" s="21" t="s">
        <v>76</v>
      </c>
      <c r="C42" s="42" t="s">
        <v>77</v>
      </c>
      <c r="D42" s="23">
        <v>893818747.35000002</v>
      </c>
      <c r="E42" s="24">
        <v>91.9</v>
      </c>
      <c r="F42" s="24">
        <v>1035879000</v>
      </c>
      <c r="G42" s="24">
        <v>90.1</v>
      </c>
      <c r="H42" s="24">
        <v>958248777</v>
      </c>
      <c r="I42" s="101">
        <f t="shared" si="7"/>
        <v>0.90640790790447279</v>
      </c>
      <c r="J42" s="24">
        <f t="shared" si="8"/>
        <v>-77630223</v>
      </c>
      <c r="K42" s="24">
        <v>949313575.82000005</v>
      </c>
      <c r="L42" s="101">
        <f t="shared" si="11"/>
        <v>0.90956970832661299</v>
      </c>
      <c r="M42" s="24">
        <f t="shared" si="9"/>
        <v>8935201.1799999475</v>
      </c>
      <c r="N42" s="98">
        <f t="shared" si="10"/>
        <v>0.99067548908544034</v>
      </c>
    </row>
    <row r="43" spans="1:14">
      <c r="A43" s="1"/>
      <c r="B43" s="21" t="s">
        <v>76</v>
      </c>
      <c r="C43" s="42" t="s">
        <v>77</v>
      </c>
      <c r="D43" s="23">
        <v>1650</v>
      </c>
      <c r="E43" s="24">
        <v>0</v>
      </c>
      <c r="F43" s="24">
        <v>0</v>
      </c>
      <c r="G43" s="24">
        <v>0</v>
      </c>
      <c r="H43" s="24">
        <v>49000000</v>
      </c>
      <c r="I43" s="101">
        <f t="shared" si="7"/>
        <v>4.6349119929342902E-2</v>
      </c>
      <c r="J43" s="24">
        <f t="shared" si="8"/>
        <v>49000000</v>
      </c>
      <c r="K43" s="24">
        <v>49000000</v>
      </c>
      <c r="L43" s="101">
        <f t="shared" si="11"/>
        <v>4.6948570886607421E-2</v>
      </c>
      <c r="M43" s="24">
        <f t="shared" si="9"/>
        <v>0</v>
      </c>
      <c r="N43" s="98">
        <f t="shared" si="10"/>
        <v>1</v>
      </c>
    </row>
    <row r="44" spans="1:14">
      <c r="A44" s="1"/>
      <c r="B44" s="21"/>
      <c r="C44" s="41" t="s">
        <v>78</v>
      </c>
      <c r="D44" s="33">
        <v>22238160</v>
      </c>
      <c r="E44" s="34">
        <v>2.2999999999999998</v>
      </c>
      <c r="F44" s="34">
        <v>55000000</v>
      </c>
      <c r="G44" s="34">
        <v>4.8</v>
      </c>
      <c r="H44" s="34">
        <v>0</v>
      </c>
      <c r="I44" s="103">
        <f t="shared" si="7"/>
        <v>0</v>
      </c>
      <c r="J44" s="34">
        <f t="shared" si="8"/>
        <v>-55000000</v>
      </c>
      <c r="K44" s="33">
        <v>0</v>
      </c>
      <c r="L44" s="103">
        <f t="shared" si="11"/>
        <v>0</v>
      </c>
      <c r="M44" s="34">
        <f t="shared" si="9"/>
        <v>0</v>
      </c>
      <c r="N44" s="100" t="e">
        <f t="shared" si="10"/>
        <v>#DIV/0!</v>
      </c>
    </row>
    <row r="45" spans="1:14">
      <c r="A45" s="1"/>
      <c r="B45" s="21" t="s">
        <v>66</v>
      </c>
      <c r="C45" s="42" t="s">
        <v>67</v>
      </c>
      <c r="D45" s="23"/>
      <c r="E45" s="24"/>
      <c r="F45" s="24"/>
      <c r="G45" s="24"/>
      <c r="H45" s="24"/>
      <c r="I45" s="101">
        <f t="shared" si="7"/>
        <v>0</v>
      </c>
      <c r="J45" s="24">
        <f t="shared" si="8"/>
        <v>0</v>
      </c>
      <c r="K45" s="23"/>
      <c r="L45" s="101">
        <f t="shared" si="11"/>
        <v>0</v>
      </c>
      <c r="M45" s="24">
        <f t="shared" si="9"/>
        <v>0</v>
      </c>
      <c r="N45" s="98" t="e">
        <f t="shared" si="10"/>
        <v>#DIV/0!</v>
      </c>
    </row>
    <row r="46" spans="1:14">
      <c r="A46" s="1" t="s">
        <v>1007</v>
      </c>
      <c r="B46" s="21" t="s">
        <v>79</v>
      </c>
      <c r="C46" s="42" t="s">
        <v>80</v>
      </c>
      <c r="D46" s="23">
        <v>0</v>
      </c>
      <c r="E46" s="24">
        <v>0</v>
      </c>
      <c r="F46" s="24">
        <v>0</v>
      </c>
      <c r="G46" s="24">
        <v>0</v>
      </c>
      <c r="H46" s="24">
        <v>0</v>
      </c>
      <c r="I46" s="101">
        <f t="shared" si="7"/>
        <v>0</v>
      </c>
      <c r="J46" s="24">
        <f t="shared" si="8"/>
        <v>0</v>
      </c>
      <c r="K46" s="23">
        <v>0</v>
      </c>
      <c r="L46" s="101">
        <f t="shared" si="11"/>
        <v>0</v>
      </c>
      <c r="M46" s="24">
        <f t="shared" si="9"/>
        <v>0</v>
      </c>
      <c r="N46" s="98" t="e">
        <f t="shared" si="10"/>
        <v>#DIV/0!</v>
      </c>
    </row>
    <row r="47" spans="1:14">
      <c r="A47" s="1"/>
      <c r="B47" s="21" t="s">
        <v>81</v>
      </c>
      <c r="C47" s="42" t="s">
        <v>82</v>
      </c>
      <c r="D47" s="23">
        <v>0</v>
      </c>
      <c r="E47" s="24">
        <v>0</v>
      </c>
      <c r="F47" s="24">
        <v>10000000</v>
      </c>
      <c r="G47" s="24">
        <v>0.9</v>
      </c>
      <c r="H47" s="24">
        <v>0</v>
      </c>
      <c r="I47" s="101">
        <f t="shared" si="7"/>
        <v>0</v>
      </c>
      <c r="J47" s="24">
        <f t="shared" si="8"/>
        <v>-10000000</v>
      </c>
      <c r="K47" s="23">
        <v>0</v>
      </c>
      <c r="L47" s="101">
        <f t="shared" si="11"/>
        <v>0</v>
      </c>
      <c r="M47" s="24">
        <f t="shared" si="9"/>
        <v>0</v>
      </c>
      <c r="N47" s="98" t="e">
        <f t="shared" si="10"/>
        <v>#DIV/0!</v>
      </c>
    </row>
    <row r="48" spans="1:14">
      <c r="A48" s="1"/>
      <c r="B48" s="21" t="s">
        <v>83</v>
      </c>
      <c r="C48" s="42" t="s">
        <v>84</v>
      </c>
      <c r="D48" s="23">
        <v>22238160</v>
      </c>
      <c r="E48" s="24">
        <v>2.2999999999999998</v>
      </c>
      <c r="F48" s="24">
        <v>10000000</v>
      </c>
      <c r="G48" s="24">
        <v>0.9</v>
      </c>
      <c r="H48" s="24">
        <v>0</v>
      </c>
      <c r="I48" s="101">
        <f t="shared" si="7"/>
        <v>0</v>
      </c>
      <c r="J48" s="24">
        <f t="shared" si="8"/>
        <v>-10000000</v>
      </c>
      <c r="K48" s="23">
        <v>0</v>
      </c>
      <c r="L48" s="101">
        <f t="shared" si="11"/>
        <v>0</v>
      </c>
      <c r="M48" s="24">
        <f t="shared" si="9"/>
        <v>0</v>
      </c>
      <c r="N48" s="98" t="e">
        <f t="shared" si="10"/>
        <v>#DIV/0!</v>
      </c>
    </row>
    <row r="49" spans="1:14">
      <c r="A49" s="1"/>
      <c r="B49" s="21" t="s">
        <v>85</v>
      </c>
      <c r="C49" s="42" t="s">
        <v>86</v>
      </c>
      <c r="D49" s="23">
        <v>0</v>
      </c>
      <c r="E49" s="24">
        <v>0</v>
      </c>
      <c r="F49" s="24">
        <v>35000000</v>
      </c>
      <c r="G49" s="24">
        <v>3</v>
      </c>
      <c r="H49" s="24">
        <v>0</v>
      </c>
      <c r="I49" s="101">
        <f t="shared" si="7"/>
        <v>0</v>
      </c>
      <c r="J49" s="24">
        <f t="shared" si="8"/>
        <v>-35000000</v>
      </c>
      <c r="K49" s="23">
        <v>0</v>
      </c>
      <c r="L49" s="101">
        <f t="shared" si="11"/>
        <v>0</v>
      </c>
      <c r="M49" s="24">
        <f t="shared" si="9"/>
        <v>0</v>
      </c>
      <c r="N49" s="98" t="e">
        <f t="shared" si="10"/>
        <v>#DIV/0!</v>
      </c>
    </row>
    <row r="50" spans="1:14">
      <c r="A50" s="1"/>
      <c r="B50" s="21"/>
      <c r="C50" s="43" t="s">
        <v>56</v>
      </c>
      <c r="D50" s="28">
        <v>22238160</v>
      </c>
      <c r="E50" s="29">
        <v>2.2999999999999998</v>
      </c>
      <c r="F50" s="29">
        <v>55000000</v>
      </c>
      <c r="G50" s="29">
        <v>4.8</v>
      </c>
      <c r="H50" s="29">
        <v>0</v>
      </c>
      <c r="I50" s="102">
        <f t="shared" si="7"/>
        <v>0</v>
      </c>
      <c r="J50" s="29">
        <f t="shared" si="8"/>
        <v>-55000000</v>
      </c>
      <c r="K50" s="28">
        <v>0</v>
      </c>
      <c r="L50" s="102">
        <f t="shared" si="11"/>
        <v>0</v>
      </c>
      <c r="M50" s="29">
        <f t="shared" si="9"/>
        <v>0</v>
      </c>
      <c r="N50" s="99" t="e">
        <f t="shared" si="10"/>
        <v>#DIV/0!</v>
      </c>
    </row>
    <row r="51" spans="1:14">
      <c r="A51" s="1"/>
      <c r="B51" s="21" t="s">
        <v>66</v>
      </c>
      <c r="C51" s="42" t="s">
        <v>67</v>
      </c>
      <c r="D51" s="23"/>
      <c r="E51" s="24"/>
      <c r="F51" s="24"/>
      <c r="G51" s="24"/>
      <c r="H51" s="24"/>
      <c r="I51" s="101">
        <f t="shared" si="7"/>
        <v>0</v>
      </c>
      <c r="J51" s="24">
        <f t="shared" si="8"/>
        <v>0</v>
      </c>
      <c r="K51" s="23"/>
      <c r="L51" s="101">
        <f t="shared" si="11"/>
        <v>0</v>
      </c>
      <c r="M51" s="24"/>
      <c r="N51" s="98" t="e">
        <f t="shared" si="10"/>
        <v>#DIV/0!</v>
      </c>
    </row>
    <row r="52" spans="1:14">
      <c r="A52" s="1"/>
      <c r="B52" s="21"/>
      <c r="C52" s="43" t="s">
        <v>57</v>
      </c>
      <c r="D52" s="28">
        <v>0</v>
      </c>
      <c r="E52" s="29">
        <v>0</v>
      </c>
      <c r="F52" s="29">
        <v>0</v>
      </c>
      <c r="G52" s="29">
        <v>0</v>
      </c>
      <c r="H52" s="29">
        <v>0</v>
      </c>
      <c r="I52" s="102">
        <f t="shared" si="7"/>
        <v>0</v>
      </c>
      <c r="J52" s="29">
        <f t="shared" si="8"/>
        <v>0</v>
      </c>
      <c r="K52" s="28">
        <v>0</v>
      </c>
      <c r="L52" s="102">
        <f t="shared" si="11"/>
        <v>0</v>
      </c>
      <c r="M52" s="29">
        <v>0</v>
      </c>
      <c r="N52" s="99" t="e">
        <f t="shared" si="10"/>
        <v>#DIV/0!</v>
      </c>
    </row>
    <row r="53" spans="1:14">
      <c r="A53" s="1"/>
      <c r="B53" s="21"/>
      <c r="C53" s="41" t="s">
        <v>87</v>
      </c>
      <c r="D53" s="33">
        <v>2100000</v>
      </c>
      <c r="E53" s="34">
        <v>100</v>
      </c>
      <c r="F53" s="34"/>
      <c r="G53" s="34"/>
      <c r="H53" s="34"/>
      <c r="I53" s="34"/>
      <c r="J53" s="34"/>
      <c r="K53" s="33">
        <f>K31</f>
        <v>4329799</v>
      </c>
      <c r="L53" s="34">
        <f t="shared" si="11"/>
        <v>4.1485280668624881E-3</v>
      </c>
      <c r="M53" s="34"/>
      <c r="N53" s="100" t="e">
        <f t="shared" si="10"/>
        <v>#DIV/0!</v>
      </c>
    </row>
    <row r="54" spans="1:14">
      <c r="A54" s="1"/>
      <c r="B54" s="21"/>
      <c r="C54" s="41" t="s">
        <v>88</v>
      </c>
      <c r="D54" s="33">
        <v>2100000</v>
      </c>
      <c r="E54" s="34">
        <v>100</v>
      </c>
      <c r="F54" s="34"/>
      <c r="G54" s="34"/>
      <c r="H54" s="34"/>
      <c r="I54" s="34"/>
      <c r="J54" s="34"/>
      <c r="K54" s="33">
        <v>0</v>
      </c>
      <c r="L54" s="34">
        <f t="shared" si="11"/>
        <v>0</v>
      </c>
      <c r="M54" s="34"/>
      <c r="N54" s="100" t="e">
        <f t="shared" si="10"/>
        <v>#DIV/0!</v>
      </c>
    </row>
    <row r="55" spans="1:14">
      <c r="A55" s="1"/>
      <c r="B55" s="21" t="s">
        <v>66</v>
      </c>
      <c r="C55" s="42" t="s">
        <v>67</v>
      </c>
      <c r="D55" s="23"/>
      <c r="E55" s="24"/>
      <c r="F55" s="24"/>
      <c r="G55" s="24"/>
      <c r="H55" s="24"/>
      <c r="I55" s="24"/>
      <c r="J55" s="24"/>
      <c r="K55" s="23"/>
      <c r="L55" s="24">
        <f t="shared" si="11"/>
        <v>0</v>
      </c>
      <c r="M55" s="24"/>
      <c r="N55" s="98" t="e">
        <f t="shared" si="10"/>
        <v>#DIV/0!</v>
      </c>
    </row>
    <row r="56" spans="1:14">
      <c r="A56" s="1"/>
      <c r="B56" s="21" t="s">
        <v>68</v>
      </c>
      <c r="C56" s="42" t="s">
        <v>69</v>
      </c>
      <c r="D56" s="23">
        <v>2100000</v>
      </c>
      <c r="E56" s="24">
        <v>100</v>
      </c>
      <c r="F56" s="24"/>
      <c r="G56" s="24"/>
      <c r="H56" s="24"/>
      <c r="I56" s="24"/>
      <c r="J56" s="24"/>
      <c r="K56" s="23">
        <v>0</v>
      </c>
      <c r="L56" s="24">
        <f t="shared" si="11"/>
        <v>0</v>
      </c>
      <c r="M56" s="24"/>
      <c r="N56" s="98" t="e">
        <f t="shared" si="10"/>
        <v>#DIV/0!</v>
      </c>
    </row>
    <row r="57" spans="1:14">
      <c r="A57" s="1"/>
      <c r="B57" s="21" t="s">
        <v>66</v>
      </c>
      <c r="C57" s="42" t="s">
        <v>67</v>
      </c>
      <c r="D57" s="23"/>
      <c r="E57" s="24"/>
      <c r="F57" s="24"/>
      <c r="G57" s="24"/>
      <c r="H57" s="24"/>
      <c r="I57" s="24"/>
      <c r="J57" s="24"/>
      <c r="K57" s="23"/>
      <c r="L57" s="24"/>
      <c r="M57" s="24"/>
      <c r="N57" s="25"/>
    </row>
    <row r="58" spans="1:14">
      <c r="A58" s="1"/>
      <c r="B58" s="21"/>
      <c r="C58" s="44" t="s">
        <v>62</v>
      </c>
      <c r="D58" s="45">
        <v>975056723.5</v>
      </c>
      <c r="E58" s="46"/>
      <c r="F58" s="46">
        <v>1150200000</v>
      </c>
      <c r="G58" s="46"/>
      <c r="H58" s="46">
        <f>H36+H44</f>
        <v>1057193752</v>
      </c>
      <c r="I58" s="46"/>
      <c r="J58" s="46">
        <f t="shared" ref="J58" si="12">H58-F58</f>
        <v>-93006248</v>
      </c>
      <c r="K58" s="45">
        <f>K36+K44</f>
        <v>1043695240.87</v>
      </c>
      <c r="L58" s="46"/>
      <c r="M58" s="46">
        <f>H58-K58</f>
        <v>13498511.129999995</v>
      </c>
      <c r="N58" s="47">
        <f t="shared" si="10"/>
        <v>0.98723175283200126</v>
      </c>
    </row>
    <row r="59" spans="1:14">
      <c r="A59" s="1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</row>
    <row r="60" spans="1:14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16" t="s">
        <v>89</v>
      </c>
      <c r="C61" s="48" t="s">
        <v>90</v>
      </c>
      <c r="D61" s="116" t="s">
        <v>91</v>
      </c>
      <c r="E61" s="116"/>
      <c r="F61" s="48" t="s">
        <v>90</v>
      </c>
      <c r="G61" s="117"/>
      <c r="H61" s="117"/>
      <c r="I61" s="48"/>
      <c r="J61" s="48"/>
      <c r="K61" s="48"/>
      <c r="L61" s="48"/>
      <c r="M61" s="48"/>
      <c r="N61" s="1"/>
    </row>
    <row r="62" spans="1:14">
      <c r="A62" s="1"/>
      <c r="B62" s="116"/>
      <c r="C62" s="48" t="s">
        <v>92</v>
      </c>
      <c r="D62" s="116"/>
      <c r="E62" s="116"/>
      <c r="F62" s="48" t="s">
        <v>92</v>
      </c>
      <c r="G62" s="117"/>
      <c r="H62" s="117"/>
      <c r="I62" s="48"/>
      <c r="J62" s="48"/>
      <c r="K62" s="48"/>
      <c r="L62" s="48"/>
      <c r="M62" s="48"/>
      <c r="N62" s="1"/>
    </row>
    <row r="63" spans="1:14">
      <c r="A63" s="1"/>
      <c r="B63" s="116"/>
      <c r="C63" s="48" t="s">
        <v>93</v>
      </c>
      <c r="D63" s="116"/>
      <c r="E63" s="116"/>
      <c r="F63" s="48" t="s">
        <v>93</v>
      </c>
      <c r="G63" s="117"/>
      <c r="H63" s="117"/>
      <c r="I63" s="48"/>
      <c r="J63" s="48"/>
      <c r="K63" s="48"/>
      <c r="L63" s="48"/>
      <c r="M63" s="48"/>
      <c r="N63" s="1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59:N59"/>
    <mergeCell ref="B61:B63"/>
    <mergeCell ref="D61:E63"/>
    <mergeCell ref="G61:H61"/>
    <mergeCell ref="G62:H62"/>
    <mergeCell ref="G63:H63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24"/>
  <sheetViews>
    <sheetView topLeftCell="A93" zoomScale="115" zoomScaleNormal="115" workbookViewId="0">
      <selection activeCell="G123" sqref="G123:H123"/>
    </sheetView>
  </sheetViews>
  <sheetFormatPr defaultRowHeight="15"/>
  <cols>
    <col min="1" max="1" width="3.28515625" style="51" customWidth="1"/>
    <col min="2" max="2" width="15" style="51" customWidth="1"/>
    <col min="3" max="3" width="51.7109375" style="51" customWidth="1"/>
    <col min="4" max="4" width="16.28515625" style="51" customWidth="1"/>
    <col min="5" max="5" width="11.140625" style="51" customWidth="1"/>
    <col min="6" max="6" width="16.28515625" style="51" customWidth="1"/>
    <col min="7" max="7" width="11.140625" style="51" customWidth="1"/>
    <col min="8" max="8" width="16.28515625" style="51" customWidth="1"/>
    <col min="9" max="9" width="11.140625" style="51" customWidth="1"/>
    <col min="10" max="10" width="15.85546875" style="51" customWidth="1"/>
    <col min="11" max="11" width="16.28515625" style="51" customWidth="1"/>
    <col min="12" max="12" width="11.140625" style="51" customWidth="1"/>
    <col min="13" max="13" width="15" style="51" customWidth="1"/>
    <col min="14" max="14" width="11.7109375" style="51" customWidth="1"/>
    <col min="15" max="15" width="12.5703125" style="51" customWidth="1"/>
    <col min="16" max="16384" width="9.140625" style="51"/>
  </cols>
  <sheetData>
    <row r="1" spans="1:14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>
      <c r="A3" s="49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49"/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thickBot="1">
      <c r="A5" s="150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6.5" thickTop="1" thickBot="1">
      <c r="A6" s="150"/>
      <c r="B6" s="151" t="s">
        <v>3</v>
      </c>
      <c r="C6" s="152" t="s">
        <v>4</v>
      </c>
      <c r="D6" s="152"/>
      <c r="E6" s="152"/>
      <c r="F6" s="153" t="s">
        <v>5</v>
      </c>
      <c r="G6" s="153"/>
      <c r="H6" s="154" t="s">
        <v>6</v>
      </c>
      <c r="I6" s="154"/>
      <c r="J6" s="154"/>
      <c r="K6" s="154"/>
      <c r="L6" s="154"/>
      <c r="M6" s="154"/>
      <c r="N6" s="154"/>
    </row>
    <row r="7" spans="1:14" ht="15.75" thickTop="1">
      <c r="A7" s="49"/>
      <c r="B7" s="151"/>
      <c r="C7" s="152"/>
      <c r="D7" s="152"/>
      <c r="E7" s="152"/>
      <c r="F7" s="153"/>
      <c r="G7" s="153"/>
      <c r="H7" s="154"/>
      <c r="I7" s="154"/>
      <c r="J7" s="154"/>
      <c r="K7" s="154"/>
      <c r="L7" s="154"/>
      <c r="M7" s="154"/>
      <c r="N7" s="154"/>
    </row>
    <row r="8" spans="1:14">
      <c r="A8" s="49"/>
      <c r="B8" s="52" t="s">
        <v>7</v>
      </c>
      <c r="C8" s="139" t="s">
        <v>94</v>
      </c>
      <c r="D8" s="139"/>
      <c r="E8" s="139"/>
      <c r="F8" s="140" t="s">
        <v>9</v>
      </c>
      <c r="G8" s="140"/>
      <c r="H8" s="141" t="s">
        <v>95</v>
      </c>
      <c r="I8" s="141"/>
      <c r="J8" s="141"/>
      <c r="K8" s="141"/>
      <c r="L8" s="141"/>
      <c r="M8" s="141"/>
      <c r="N8" s="141"/>
    </row>
    <row r="9" spans="1:14" ht="15.75" thickBot="1">
      <c r="A9" s="49"/>
      <c r="B9" s="142" t="s">
        <v>11</v>
      </c>
      <c r="C9" s="142"/>
      <c r="D9" s="143" t="s">
        <v>12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ht="16.5" thickTop="1" thickBot="1">
      <c r="A10" s="49"/>
      <c r="B10" s="142"/>
      <c r="C10" s="142"/>
      <c r="D10" s="53" t="s">
        <v>13</v>
      </c>
      <c r="E10" s="54">
        <v>2024</v>
      </c>
      <c r="F10" s="144" t="s">
        <v>14</v>
      </c>
      <c r="G10" s="144"/>
      <c r="H10" s="144" t="s">
        <v>14</v>
      </c>
      <c r="I10" s="144"/>
      <c r="J10" s="55" t="s">
        <v>14</v>
      </c>
      <c r="K10" s="144" t="s">
        <v>14</v>
      </c>
      <c r="L10" s="144"/>
      <c r="M10" s="145" t="s">
        <v>15</v>
      </c>
      <c r="N10" s="146" t="s">
        <v>16</v>
      </c>
    </row>
    <row r="11" spans="1:14" ht="37.5" thickTop="1" thickBot="1">
      <c r="A11" s="49"/>
      <c r="B11" s="142"/>
      <c r="C11" s="142"/>
      <c r="D11" s="56" t="s">
        <v>17</v>
      </c>
      <c r="E11" s="57" t="s">
        <v>18</v>
      </c>
      <c r="F11" s="58" t="s">
        <v>19</v>
      </c>
      <c r="G11" s="59" t="s">
        <v>18</v>
      </c>
      <c r="H11" s="58" t="s">
        <v>20</v>
      </c>
      <c r="I11" s="59" t="s">
        <v>18</v>
      </c>
      <c r="J11" s="60" t="s">
        <v>21</v>
      </c>
      <c r="K11" s="58" t="s">
        <v>22</v>
      </c>
      <c r="L11" s="59" t="s">
        <v>18</v>
      </c>
      <c r="M11" s="145"/>
      <c r="N11" s="146"/>
    </row>
    <row r="12" spans="1:14" ht="16.5" thickTop="1" thickBot="1">
      <c r="A12" s="49"/>
      <c r="B12" s="142"/>
      <c r="C12" s="142"/>
      <c r="D12" s="61" t="s">
        <v>23</v>
      </c>
      <c r="E12" s="61" t="s">
        <v>24</v>
      </c>
      <c r="F12" s="61" t="s">
        <v>25</v>
      </c>
      <c r="G12" s="61" t="s">
        <v>26</v>
      </c>
      <c r="H12" s="61" t="s">
        <v>27</v>
      </c>
      <c r="I12" s="61" t="s">
        <v>28</v>
      </c>
      <c r="J12" s="61" t="s">
        <v>29</v>
      </c>
      <c r="K12" s="61" t="s">
        <v>30</v>
      </c>
      <c r="L12" s="61" t="s">
        <v>31</v>
      </c>
      <c r="M12" s="61" t="s">
        <v>32</v>
      </c>
      <c r="N12" s="62" t="s">
        <v>33</v>
      </c>
    </row>
    <row r="13" spans="1:14" ht="15.75" thickTop="1">
      <c r="A13" s="49"/>
      <c r="B13" s="134" t="s">
        <v>34</v>
      </c>
      <c r="C13" s="134"/>
      <c r="D13" s="63"/>
      <c r="E13" s="64"/>
      <c r="F13" s="63"/>
      <c r="G13" s="64"/>
      <c r="H13" s="63"/>
      <c r="I13" s="64"/>
      <c r="J13" s="65"/>
      <c r="K13" s="63"/>
      <c r="L13" s="64"/>
      <c r="M13" s="63"/>
      <c r="N13" s="66"/>
    </row>
    <row r="14" spans="1:14">
      <c r="A14" s="49"/>
      <c r="B14" s="67" t="s">
        <v>35</v>
      </c>
      <c r="C14" s="68" t="s">
        <v>36</v>
      </c>
      <c r="D14" s="63"/>
      <c r="E14" s="64"/>
      <c r="F14" s="63"/>
      <c r="G14" s="64"/>
      <c r="H14" s="63"/>
      <c r="I14" s="64"/>
      <c r="J14" s="69"/>
      <c r="K14" s="63"/>
      <c r="L14" s="64"/>
      <c r="M14" s="63"/>
      <c r="N14" s="66"/>
    </row>
    <row r="15" spans="1:14">
      <c r="A15" s="49"/>
      <c r="B15" s="70" t="s">
        <v>37</v>
      </c>
      <c r="C15" s="71" t="s">
        <v>38</v>
      </c>
      <c r="D15" s="72">
        <v>22513682689.720001</v>
      </c>
      <c r="E15" s="73">
        <v>42.5</v>
      </c>
      <c r="F15" s="73">
        <v>26032760000</v>
      </c>
      <c r="G15" s="73">
        <v>42.5</v>
      </c>
      <c r="H15" s="73">
        <v>26379981020</v>
      </c>
      <c r="I15" s="107">
        <f>H15/$H$30</f>
        <v>0.75377900755333427</v>
      </c>
      <c r="J15" s="73">
        <f>H15-F15</f>
        <v>347221020</v>
      </c>
      <c r="K15" s="73">
        <v>26379833810</v>
      </c>
      <c r="L15" s="107">
        <f>K15/$K$30</f>
        <v>0.75828296492522718</v>
      </c>
      <c r="M15" s="73">
        <f>H15-K15</f>
        <v>147210</v>
      </c>
      <c r="N15" s="104">
        <f>K15/H15</f>
        <v>0.99999441963207292</v>
      </c>
    </row>
    <row r="16" spans="1:14">
      <c r="A16" s="49"/>
      <c r="B16" s="70" t="s">
        <v>39</v>
      </c>
      <c r="C16" s="71" t="s">
        <v>40</v>
      </c>
      <c r="D16" s="72">
        <v>3700737382.5</v>
      </c>
      <c r="E16" s="73">
        <v>44.6</v>
      </c>
      <c r="F16" s="73">
        <v>3933574000</v>
      </c>
      <c r="G16" s="73">
        <v>44.6</v>
      </c>
      <c r="H16" s="73">
        <v>4396654180</v>
      </c>
      <c r="I16" s="107">
        <f t="shared" ref="I16:I30" si="0">H16/$H$30</f>
        <v>0.12562956818820406</v>
      </c>
      <c r="J16" s="73">
        <f t="shared" ref="J16:J30" si="1">H16-F16</f>
        <v>463080180</v>
      </c>
      <c r="K16" s="73">
        <v>4394922140</v>
      </c>
      <c r="L16" s="107">
        <f t="shared" ref="L16:L30" si="2">K16/$K$30</f>
        <v>0.12633114427246364</v>
      </c>
      <c r="M16" s="73">
        <f t="shared" ref="M16:M30" si="3">H16-K16</f>
        <v>1732040</v>
      </c>
      <c r="N16" s="104">
        <f t="shared" ref="N16:N30" si="4">K16/H16</f>
        <v>0.99960605498429267</v>
      </c>
    </row>
    <row r="17" spans="1:14">
      <c r="A17" s="49"/>
      <c r="B17" s="70" t="s">
        <v>41</v>
      </c>
      <c r="C17" s="71" t="s">
        <v>42</v>
      </c>
      <c r="D17" s="72">
        <v>1601913682.8399999</v>
      </c>
      <c r="E17" s="73">
        <v>28.8</v>
      </c>
      <c r="F17" s="73">
        <v>1869063000</v>
      </c>
      <c r="G17" s="73">
        <v>28.8</v>
      </c>
      <c r="H17" s="73">
        <v>1772993410</v>
      </c>
      <c r="I17" s="107">
        <f t="shared" si="0"/>
        <v>5.0661340960600959E-2</v>
      </c>
      <c r="J17" s="73">
        <f t="shared" si="1"/>
        <v>-96069590</v>
      </c>
      <c r="K17" s="73">
        <v>1655018810</v>
      </c>
      <c r="L17" s="107">
        <f t="shared" si="2"/>
        <v>4.7573179546646326E-2</v>
      </c>
      <c r="M17" s="73">
        <f t="shared" si="3"/>
        <v>117974600</v>
      </c>
      <c r="N17" s="104">
        <f t="shared" si="4"/>
        <v>0.93346021517361422</v>
      </c>
    </row>
    <row r="18" spans="1:14">
      <c r="A18" s="49"/>
      <c r="B18" s="70" t="s">
        <v>43</v>
      </c>
      <c r="C18" s="71" t="s">
        <v>44</v>
      </c>
      <c r="D18" s="72">
        <v>0</v>
      </c>
      <c r="E18" s="73">
        <v>0</v>
      </c>
      <c r="F18" s="73">
        <v>0</v>
      </c>
      <c r="G18" s="73">
        <v>0</v>
      </c>
      <c r="H18" s="73">
        <v>0</v>
      </c>
      <c r="I18" s="107">
        <f t="shared" si="0"/>
        <v>0</v>
      </c>
      <c r="J18" s="73">
        <f t="shared" si="1"/>
        <v>0</v>
      </c>
      <c r="K18" s="73">
        <v>0</v>
      </c>
      <c r="L18" s="107">
        <f t="shared" si="2"/>
        <v>0</v>
      </c>
      <c r="M18" s="73">
        <f t="shared" si="3"/>
        <v>0</v>
      </c>
      <c r="N18" s="104" t="e">
        <f t="shared" si="4"/>
        <v>#DIV/0!</v>
      </c>
    </row>
    <row r="19" spans="1:14">
      <c r="A19" s="49"/>
      <c r="B19" s="70" t="s">
        <v>45</v>
      </c>
      <c r="C19" s="71" t="s">
        <v>46</v>
      </c>
      <c r="D19" s="72">
        <v>0</v>
      </c>
      <c r="E19" s="73">
        <v>0</v>
      </c>
      <c r="F19" s="73">
        <v>0</v>
      </c>
      <c r="G19" s="73">
        <v>0</v>
      </c>
      <c r="H19" s="73">
        <v>0</v>
      </c>
      <c r="I19" s="107">
        <f t="shared" si="0"/>
        <v>0</v>
      </c>
      <c r="J19" s="73">
        <f t="shared" si="1"/>
        <v>0</v>
      </c>
      <c r="K19" s="73">
        <v>0</v>
      </c>
      <c r="L19" s="107">
        <f t="shared" si="2"/>
        <v>0</v>
      </c>
      <c r="M19" s="73">
        <f t="shared" si="3"/>
        <v>0</v>
      </c>
      <c r="N19" s="104" t="e">
        <f t="shared" si="4"/>
        <v>#DIV/0!</v>
      </c>
    </row>
    <row r="20" spans="1:14">
      <c r="A20" s="49"/>
      <c r="B20" s="70" t="s">
        <v>47</v>
      </c>
      <c r="C20" s="71" t="s">
        <v>48</v>
      </c>
      <c r="D20" s="72">
        <v>101500</v>
      </c>
      <c r="E20" s="73">
        <v>0</v>
      </c>
      <c r="F20" s="73">
        <v>0</v>
      </c>
      <c r="G20" s="73">
        <v>0</v>
      </c>
      <c r="H20" s="73">
        <v>24610000</v>
      </c>
      <c r="I20" s="107">
        <f t="shared" si="0"/>
        <v>7.0320374233110632E-4</v>
      </c>
      <c r="J20" s="73">
        <f t="shared" si="1"/>
        <v>24610000</v>
      </c>
      <c r="K20" s="73">
        <v>23396980</v>
      </c>
      <c r="L20" s="107">
        <f t="shared" si="2"/>
        <v>6.7254143799688488E-4</v>
      </c>
      <c r="M20" s="73">
        <f t="shared" si="3"/>
        <v>1213020</v>
      </c>
      <c r="N20" s="104">
        <f t="shared" si="4"/>
        <v>0.95071028037383176</v>
      </c>
    </row>
    <row r="21" spans="1:14">
      <c r="A21" s="49"/>
      <c r="B21" s="70" t="s">
        <v>49</v>
      </c>
      <c r="C21" s="71" t="s">
        <v>50</v>
      </c>
      <c r="D21" s="72">
        <v>1083862835</v>
      </c>
      <c r="E21" s="73">
        <v>1.7</v>
      </c>
      <c r="F21" s="73">
        <v>900000000</v>
      </c>
      <c r="G21" s="73">
        <v>1.7</v>
      </c>
      <c r="H21" s="73">
        <v>982500000</v>
      </c>
      <c r="I21" s="107">
        <f t="shared" si="0"/>
        <v>2.8073859278354815E-2</v>
      </c>
      <c r="J21" s="73">
        <f t="shared" si="1"/>
        <v>82500000</v>
      </c>
      <c r="K21" s="73">
        <v>978350740</v>
      </c>
      <c r="L21" s="107">
        <f t="shared" si="2"/>
        <v>2.8122493310885267E-2</v>
      </c>
      <c r="M21" s="73">
        <f t="shared" si="3"/>
        <v>4149260</v>
      </c>
      <c r="N21" s="104">
        <f t="shared" si="4"/>
        <v>0.99577683460559796</v>
      </c>
    </row>
    <row r="22" spans="1:14">
      <c r="A22" s="49"/>
      <c r="B22" s="75"/>
      <c r="C22" s="76" t="s">
        <v>51</v>
      </c>
      <c r="D22" s="77">
        <v>28900298090.060001</v>
      </c>
      <c r="E22" s="78">
        <v>40.799999999999997</v>
      </c>
      <c r="F22" s="78">
        <v>32735397000</v>
      </c>
      <c r="G22" s="78">
        <v>40.799999999999997</v>
      </c>
      <c r="H22" s="78">
        <f>SUM(H15:H21)</f>
        <v>33556738610</v>
      </c>
      <c r="I22" s="108">
        <f t="shared" si="0"/>
        <v>0.95884697972282518</v>
      </c>
      <c r="J22" s="78">
        <f t="shared" si="1"/>
        <v>821341610</v>
      </c>
      <c r="K22" s="77">
        <f>SUM(K15:K21)</f>
        <v>33431522480</v>
      </c>
      <c r="L22" s="108">
        <f t="shared" si="2"/>
        <v>0.96098232349321933</v>
      </c>
      <c r="M22" s="78">
        <f t="shared" si="3"/>
        <v>125216130</v>
      </c>
      <c r="N22" s="105">
        <f t="shared" si="4"/>
        <v>0.99626852503590191</v>
      </c>
    </row>
    <row r="23" spans="1:14">
      <c r="A23" s="49"/>
      <c r="B23" s="70" t="s">
        <v>52</v>
      </c>
      <c r="C23" s="71" t="s">
        <v>53</v>
      </c>
      <c r="D23" s="72">
        <v>0</v>
      </c>
      <c r="E23" s="73">
        <v>0</v>
      </c>
      <c r="F23" s="73">
        <v>0</v>
      </c>
      <c r="G23" s="73">
        <v>0</v>
      </c>
      <c r="H23" s="73"/>
      <c r="I23" s="107">
        <f t="shared" si="0"/>
        <v>0</v>
      </c>
      <c r="J23" s="73">
        <f t="shared" si="1"/>
        <v>0</v>
      </c>
      <c r="K23" s="72"/>
      <c r="L23" s="107">
        <f t="shared" si="2"/>
        <v>0</v>
      </c>
      <c r="M23" s="73">
        <f t="shared" si="3"/>
        <v>0</v>
      </c>
      <c r="N23" s="104" t="e">
        <f t="shared" si="4"/>
        <v>#DIV/0!</v>
      </c>
    </row>
    <row r="24" spans="1:14">
      <c r="A24" s="49"/>
      <c r="B24" s="70" t="s">
        <v>54</v>
      </c>
      <c r="C24" s="71" t="s">
        <v>55</v>
      </c>
      <c r="D24" s="72">
        <v>1246116737.6800001</v>
      </c>
      <c r="E24" s="73">
        <v>10.9</v>
      </c>
      <c r="F24" s="73">
        <v>1537000000</v>
      </c>
      <c r="G24" s="73">
        <v>10.9</v>
      </c>
      <c r="H24" s="73">
        <v>1440231000</v>
      </c>
      <c r="I24" s="107">
        <f t="shared" si="0"/>
        <v>4.1153020277174795E-2</v>
      </c>
      <c r="J24" s="73">
        <f t="shared" si="1"/>
        <v>-96769000</v>
      </c>
      <c r="K24" s="72">
        <v>1357382230</v>
      </c>
      <c r="L24" s="107">
        <f t="shared" si="2"/>
        <v>3.9017676506780716E-2</v>
      </c>
      <c r="M24" s="73">
        <f t="shared" si="3"/>
        <v>82848770</v>
      </c>
      <c r="N24" s="104">
        <f t="shared" si="4"/>
        <v>0.9424753598554676</v>
      </c>
    </row>
    <row r="25" spans="1:14">
      <c r="A25" s="49"/>
      <c r="B25" s="75"/>
      <c r="C25" s="76" t="s">
        <v>56</v>
      </c>
      <c r="D25" s="77">
        <v>1246116737.6800001</v>
      </c>
      <c r="E25" s="78">
        <v>10.9</v>
      </c>
      <c r="F25" s="78">
        <v>1537000000</v>
      </c>
      <c r="G25" s="78">
        <v>10.9</v>
      </c>
      <c r="H25" s="78">
        <f>SUM(H23:H24)</f>
        <v>1440231000</v>
      </c>
      <c r="I25" s="108">
        <f t="shared" si="0"/>
        <v>4.1153020277174795E-2</v>
      </c>
      <c r="J25" s="78">
        <f t="shared" si="1"/>
        <v>-96769000</v>
      </c>
      <c r="K25" s="77">
        <f>SUM(K23:K24)</f>
        <v>1357382230</v>
      </c>
      <c r="L25" s="108">
        <f t="shared" si="2"/>
        <v>3.9017676506780716E-2</v>
      </c>
      <c r="M25" s="78">
        <f t="shared" si="3"/>
        <v>82848770</v>
      </c>
      <c r="N25" s="105">
        <f t="shared" si="4"/>
        <v>0.9424753598554676</v>
      </c>
    </row>
    <row r="26" spans="1:14">
      <c r="A26" s="49"/>
      <c r="B26" s="70" t="s">
        <v>52</v>
      </c>
      <c r="C26" s="71" t="s">
        <v>53</v>
      </c>
      <c r="D26" s="72">
        <v>0</v>
      </c>
      <c r="E26" s="73">
        <v>0</v>
      </c>
      <c r="F26" s="73">
        <v>0</v>
      </c>
      <c r="G26" s="73">
        <v>0</v>
      </c>
      <c r="H26" s="73">
        <v>0</v>
      </c>
      <c r="I26" s="107">
        <f t="shared" si="0"/>
        <v>0</v>
      </c>
      <c r="J26" s="73">
        <f t="shared" si="1"/>
        <v>0</v>
      </c>
      <c r="K26" s="72">
        <v>0</v>
      </c>
      <c r="L26" s="107">
        <f t="shared" si="2"/>
        <v>0</v>
      </c>
      <c r="M26" s="73">
        <f t="shared" si="3"/>
        <v>0</v>
      </c>
      <c r="N26" s="104" t="e">
        <f t="shared" si="4"/>
        <v>#DIV/0!</v>
      </c>
    </row>
    <row r="27" spans="1:14">
      <c r="A27" s="49"/>
      <c r="B27" s="70" t="s">
        <v>54</v>
      </c>
      <c r="C27" s="71" t="s">
        <v>55</v>
      </c>
      <c r="D27" s="72">
        <v>0</v>
      </c>
      <c r="E27" s="73">
        <v>0</v>
      </c>
      <c r="F27" s="73">
        <v>0</v>
      </c>
      <c r="G27" s="73">
        <v>0</v>
      </c>
      <c r="H27" s="73">
        <v>0</v>
      </c>
      <c r="I27" s="107">
        <f t="shared" si="0"/>
        <v>0</v>
      </c>
      <c r="J27" s="73">
        <f t="shared" si="1"/>
        <v>0</v>
      </c>
      <c r="K27" s="72">
        <v>0</v>
      </c>
      <c r="L27" s="107">
        <f t="shared" si="2"/>
        <v>0</v>
      </c>
      <c r="M27" s="73">
        <f t="shared" si="3"/>
        <v>0</v>
      </c>
      <c r="N27" s="104" t="e">
        <f t="shared" si="4"/>
        <v>#DIV/0!</v>
      </c>
    </row>
    <row r="28" spans="1:14">
      <c r="A28" s="49"/>
      <c r="B28" s="75"/>
      <c r="C28" s="76" t="s">
        <v>57</v>
      </c>
      <c r="D28" s="77">
        <v>0</v>
      </c>
      <c r="E28" s="78">
        <v>0</v>
      </c>
      <c r="F28" s="78">
        <v>0</v>
      </c>
      <c r="G28" s="78">
        <v>0</v>
      </c>
      <c r="H28" s="78">
        <f>SUM(H26:H27)</f>
        <v>0</v>
      </c>
      <c r="I28" s="108">
        <f t="shared" si="0"/>
        <v>0</v>
      </c>
      <c r="J28" s="78">
        <f t="shared" si="1"/>
        <v>0</v>
      </c>
      <c r="K28" s="77">
        <f>SUM(K26:K27)</f>
        <v>0</v>
      </c>
      <c r="L28" s="108">
        <f t="shared" si="2"/>
        <v>0</v>
      </c>
      <c r="M28" s="78">
        <f t="shared" si="3"/>
        <v>0</v>
      </c>
      <c r="N28" s="105" t="e">
        <f t="shared" si="4"/>
        <v>#DIV/0!</v>
      </c>
    </row>
    <row r="29" spans="1:14">
      <c r="A29" s="49"/>
      <c r="B29" s="80"/>
      <c r="C29" s="81" t="s">
        <v>58</v>
      </c>
      <c r="D29" s="82">
        <v>1246116737.6800001</v>
      </c>
      <c r="E29" s="83">
        <v>10.9</v>
      </c>
      <c r="F29" s="83">
        <v>1537000000</v>
      </c>
      <c r="G29" s="83">
        <v>10.9</v>
      </c>
      <c r="H29" s="83">
        <f>H25+H28</f>
        <v>1440231000</v>
      </c>
      <c r="I29" s="109">
        <f t="shared" si="0"/>
        <v>4.1153020277174795E-2</v>
      </c>
      <c r="J29" s="83">
        <f t="shared" si="1"/>
        <v>-96769000</v>
      </c>
      <c r="K29" s="82">
        <f>K25+K28</f>
        <v>1357382230</v>
      </c>
      <c r="L29" s="109">
        <f t="shared" si="2"/>
        <v>3.9017676506780716E-2</v>
      </c>
      <c r="M29" s="83">
        <f t="shared" si="3"/>
        <v>82848770</v>
      </c>
      <c r="N29" s="106">
        <f t="shared" si="4"/>
        <v>0.9424753598554676</v>
      </c>
    </row>
    <row r="30" spans="1:14">
      <c r="A30" s="49"/>
      <c r="B30" s="80"/>
      <c r="C30" s="81" t="s">
        <v>59</v>
      </c>
      <c r="D30" s="82">
        <v>30146414827.740002</v>
      </c>
      <c r="E30" s="83">
        <v>39.4</v>
      </c>
      <c r="F30" s="83">
        <v>34272397000</v>
      </c>
      <c r="G30" s="83">
        <v>39.4</v>
      </c>
      <c r="H30" s="83">
        <f>H29+H22</f>
        <v>34996969610</v>
      </c>
      <c r="I30" s="109">
        <f t="shared" si="0"/>
        <v>1</v>
      </c>
      <c r="J30" s="83">
        <f t="shared" si="1"/>
        <v>724572610</v>
      </c>
      <c r="K30" s="82">
        <f>K29+K22</f>
        <v>34788904710</v>
      </c>
      <c r="L30" s="109">
        <f t="shared" si="2"/>
        <v>1</v>
      </c>
      <c r="M30" s="83">
        <f t="shared" si="3"/>
        <v>208064900</v>
      </c>
      <c r="N30" s="106">
        <f t="shared" si="4"/>
        <v>0.99405477381845808</v>
      </c>
    </row>
    <row r="31" spans="1:14">
      <c r="A31" s="49"/>
      <c r="B31" s="75"/>
      <c r="C31" s="76" t="s">
        <v>60</v>
      </c>
      <c r="D31" s="77">
        <v>41218340.109999999</v>
      </c>
      <c r="E31" s="78"/>
      <c r="F31" s="78"/>
      <c r="G31" s="78"/>
      <c r="H31" s="78"/>
      <c r="I31" s="78"/>
      <c r="J31" s="78"/>
      <c r="K31" s="77">
        <v>26082854</v>
      </c>
      <c r="L31" s="78"/>
      <c r="M31" s="78"/>
      <c r="N31" s="79"/>
    </row>
    <row r="32" spans="1:14">
      <c r="A32" s="49"/>
      <c r="B32" s="75"/>
      <c r="C32" s="76" t="s">
        <v>61</v>
      </c>
      <c r="D32" s="77">
        <v>1538504</v>
      </c>
      <c r="E32" s="78"/>
      <c r="F32" s="78"/>
      <c r="G32" s="78"/>
      <c r="H32" s="78"/>
      <c r="I32" s="78"/>
      <c r="J32" s="78"/>
      <c r="K32" s="77">
        <v>161000</v>
      </c>
      <c r="L32" s="78"/>
      <c r="M32" s="78"/>
      <c r="N32" s="79"/>
    </row>
    <row r="33" spans="1:15" ht="15.75" thickBot="1">
      <c r="A33" s="49"/>
      <c r="B33" s="80"/>
      <c r="C33" s="81" t="s">
        <v>62</v>
      </c>
      <c r="D33" s="82">
        <v>30189171671.849998</v>
      </c>
      <c r="E33" s="83"/>
      <c r="F33" s="83"/>
      <c r="G33" s="83"/>
      <c r="H33" s="83"/>
      <c r="I33" s="83"/>
      <c r="J33" s="83"/>
      <c r="K33" s="82">
        <f>K30+K31+K32</f>
        <v>34815148564</v>
      </c>
      <c r="L33" s="83"/>
      <c r="M33" s="83"/>
      <c r="N33" s="84"/>
    </row>
    <row r="34" spans="1:15" ht="15.75" thickTop="1">
      <c r="A34" s="49"/>
      <c r="B34" s="135" t="s">
        <v>63</v>
      </c>
      <c r="C34" s="135"/>
      <c r="D34" s="85"/>
      <c r="E34" s="86"/>
      <c r="F34" s="85"/>
      <c r="G34" s="86"/>
      <c r="H34" s="85"/>
      <c r="I34" s="86"/>
      <c r="J34" s="87"/>
      <c r="K34" s="85"/>
      <c r="L34" s="86"/>
      <c r="M34" s="85"/>
      <c r="N34" s="88"/>
      <c r="O34" s="110"/>
    </row>
    <row r="35" spans="1:15">
      <c r="A35" s="49"/>
      <c r="B35" s="89" t="s">
        <v>64</v>
      </c>
      <c r="C35" s="68" t="s">
        <v>36</v>
      </c>
      <c r="D35" s="63"/>
      <c r="E35" s="64"/>
      <c r="F35" s="63"/>
      <c r="G35" s="64"/>
      <c r="H35" s="63"/>
      <c r="I35" s="64"/>
      <c r="J35" s="69"/>
      <c r="K35" s="63"/>
      <c r="L35" s="64"/>
      <c r="M35" s="63"/>
      <c r="N35" s="66"/>
    </row>
    <row r="36" spans="1:15">
      <c r="A36" s="49"/>
      <c r="B36" s="70"/>
      <c r="C36" s="90" t="s">
        <v>65</v>
      </c>
      <c r="D36" s="82">
        <v>28900298090.060001</v>
      </c>
      <c r="E36" s="83">
        <v>95.9</v>
      </c>
      <c r="F36" s="83">
        <v>32735397000</v>
      </c>
      <c r="G36" s="83">
        <v>95.5</v>
      </c>
      <c r="H36" s="83">
        <f>SUM(H38:H50)</f>
        <v>33556738610</v>
      </c>
      <c r="I36" s="109">
        <f>H36/$H$119</f>
        <v>0.95884697972282518</v>
      </c>
      <c r="J36" s="83">
        <f>H36-F36</f>
        <v>821341610</v>
      </c>
      <c r="K36" s="82">
        <f>SUM(K37:K50)</f>
        <v>33431522489.459999</v>
      </c>
      <c r="L36" s="109">
        <f>K36/$K$119</f>
        <v>0.96025792963472056</v>
      </c>
      <c r="M36" s="83">
        <f>H36-K36</f>
        <v>125216120.54000092</v>
      </c>
      <c r="N36" s="106">
        <f>K36/H36</f>
        <v>0.9962685253178124</v>
      </c>
      <c r="O36" s="110"/>
    </row>
    <row r="37" spans="1:15">
      <c r="A37" s="49"/>
      <c r="B37" s="70" t="s">
        <v>66</v>
      </c>
      <c r="C37" s="91" t="s">
        <v>67</v>
      </c>
      <c r="D37" s="72"/>
      <c r="E37" s="73"/>
      <c r="F37" s="73"/>
      <c r="G37" s="73"/>
      <c r="H37" s="73"/>
      <c r="I37" s="107"/>
      <c r="J37" s="73">
        <f t="shared" ref="J37" si="5">H37-F37</f>
        <v>0</v>
      </c>
      <c r="K37" s="72"/>
      <c r="L37" s="73"/>
      <c r="M37" s="73"/>
      <c r="N37" s="74"/>
    </row>
    <row r="38" spans="1:15">
      <c r="A38" s="49"/>
      <c r="B38" s="70" t="s">
        <v>96</v>
      </c>
      <c r="C38" s="91" t="s">
        <v>97</v>
      </c>
      <c r="D38" s="72">
        <v>26030612869.380001</v>
      </c>
      <c r="E38" s="73">
        <v>86.3</v>
      </c>
      <c r="F38" s="73">
        <v>29598007824</v>
      </c>
      <c r="G38" s="73">
        <v>86.4</v>
      </c>
      <c r="H38" s="73">
        <v>30648503558</v>
      </c>
      <c r="I38" s="107">
        <f>H38/$H$119</f>
        <v>0.87574735468646192</v>
      </c>
      <c r="J38" s="73">
        <f>H38-F38</f>
        <v>1050495734</v>
      </c>
      <c r="K38" s="73">
        <v>30638239019.32</v>
      </c>
      <c r="L38" s="107">
        <f>K38/$K$119</f>
        <v>0.8800260884804576</v>
      </c>
      <c r="M38" s="73">
        <f t="shared" ref="M38:M106" si="6">H38-K38</f>
        <v>10264538.680000305</v>
      </c>
      <c r="N38" s="104">
        <f t="shared" ref="N38:N106" si="7">K38/H38</f>
        <v>0.9996650884223246</v>
      </c>
    </row>
    <row r="39" spans="1:15">
      <c r="A39" s="49"/>
      <c r="B39" s="70" t="s">
        <v>98</v>
      </c>
      <c r="C39" s="91" t="s">
        <v>99</v>
      </c>
      <c r="D39" s="72">
        <v>263115698.56</v>
      </c>
      <c r="E39" s="73">
        <v>0.9</v>
      </c>
      <c r="F39" s="73">
        <v>280000000</v>
      </c>
      <c r="G39" s="73">
        <v>0.8</v>
      </c>
      <c r="H39" s="73">
        <v>266321302</v>
      </c>
      <c r="I39" s="107">
        <f>H39/$H$119</f>
        <v>7.6098389365661422E-3</v>
      </c>
      <c r="J39" s="73">
        <f>H39-F39</f>
        <v>-13678698</v>
      </c>
      <c r="K39" s="73">
        <v>232144235</v>
      </c>
      <c r="L39" s="107">
        <f>K39/$K$119</f>
        <v>6.6679087842324803E-3</v>
      </c>
      <c r="M39" s="73">
        <f t="shared" si="6"/>
        <v>34177067</v>
      </c>
      <c r="N39" s="104">
        <f t="shared" si="7"/>
        <v>0.87166979605709494</v>
      </c>
    </row>
    <row r="40" spans="1:15">
      <c r="A40" s="49"/>
      <c r="B40" s="70" t="s">
        <v>100</v>
      </c>
      <c r="C40" s="91" t="s">
        <v>101</v>
      </c>
      <c r="D40" s="72">
        <v>1196533421.3699999</v>
      </c>
      <c r="E40" s="73">
        <v>4</v>
      </c>
      <c r="F40" s="73">
        <v>1171663000</v>
      </c>
      <c r="G40" s="73">
        <v>3.4</v>
      </c>
      <c r="H40" s="73">
        <v>1164347747</v>
      </c>
      <c r="I40" s="107">
        <f>H40/$H$119</f>
        <v>3.3269959084323127E-2</v>
      </c>
      <c r="J40" s="73">
        <f>H40-F40</f>
        <v>-7315253</v>
      </c>
      <c r="K40" s="73">
        <v>1126978320</v>
      </c>
      <c r="L40" s="107">
        <f>K40/$K$119</f>
        <v>3.2370343547698105E-2</v>
      </c>
      <c r="M40" s="73">
        <f t="shared" si="6"/>
        <v>37369427</v>
      </c>
      <c r="N40" s="104">
        <f t="shared" si="7"/>
        <v>0.96790526962732204</v>
      </c>
    </row>
    <row r="41" spans="1:15">
      <c r="A41" s="49"/>
      <c r="B41" s="70" t="s">
        <v>102</v>
      </c>
      <c r="C41" s="91" t="s">
        <v>103</v>
      </c>
      <c r="D41" s="72">
        <v>20153035</v>
      </c>
      <c r="E41" s="73">
        <v>0.1</v>
      </c>
      <c r="F41" s="73">
        <v>80000000</v>
      </c>
      <c r="G41" s="73">
        <v>0.2</v>
      </c>
      <c r="H41" s="73">
        <v>59123407</v>
      </c>
      <c r="I41" s="107">
        <f>H41/$H$119</f>
        <v>1.6893864714248325E-3</v>
      </c>
      <c r="J41" s="73">
        <f t="shared" ref="J41:J108" si="8">H41-F41</f>
        <v>-20876593</v>
      </c>
      <c r="K41" s="73">
        <v>45897896</v>
      </c>
      <c r="L41" s="107">
        <f>K41/$K$119</f>
        <v>1.3183311828363466E-3</v>
      </c>
      <c r="M41" s="73">
        <f t="shared" si="6"/>
        <v>13225511</v>
      </c>
      <c r="N41" s="104">
        <f t="shared" si="7"/>
        <v>0.77630668340882314</v>
      </c>
    </row>
    <row r="42" spans="1:15">
      <c r="A42" s="49"/>
      <c r="B42" s="70" t="s">
        <v>104</v>
      </c>
      <c r="C42" s="91" t="s">
        <v>105</v>
      </c>
      <c r="D42" s="72">
        <v>129862539</v>
      </c>
      <c r="E42" s="73">
        <v>0.4</v>
      </c>
      <c r="F42" s="73">
        <v>132700000</v>
      </c>
      <c r="G42" s="73">
        <v>0.4</v>
      </c>
      <c r="H42" s="73">
        <v>118009556</v>
      </c>
      <c r="I42" s="107">
        <f>H42/$H$119</f>
        <v>3.3719935558729082E-3</v>
      </c>
      <c r="J42" s="73">
        <f t="shared" si="8"/>
        <v>-14690444</v>
      </c>
      <c r="K42" s="73">
        <v>115629661.94</v>
      </c>
      <c r="L42" s="107">
        <f>K42/$K$119</f>
        <v>3.321245684035867E-3</v>
      </c>
      <c r="M42" s="73">
        <f t="shared" si="6"/>
        <v>2379894.0600000024</v>
      </c>
      <c r="N42" s="104">
        <f t="shared" si="7"/>
        <v>0.97983303945317779</v>
      </c>
    </row>
    <row r="43" spans="1:15">
      <c r="A43" s="49"/>
      <c r="B43" s="70" t="s">
        <v>106</v>
      </c>
      <c r="C43" s="91" t="s">
        <v>107</v>
      </c>
      <c r="D43" s="72">
        <v>1041249179</v>
      </c>
      <c r="E43" s="73">
        <v>3.5</v>
      </c>
      <c r="F43" s="73">
        <v>900000000</v>
      </c>
      <c r="G43" s="73">
        <v>2.6</v>
      </c>
      <c r="H43" s="73">
        <v>930000000</v>
      </c>
      <c r="I43" s="107">
        <f>H43/$H$119</f>
        <v>2.6573729393251887E-2</v>
      </c>
      <c r="J43" s="73">
        <f t="shared" si="8"/>
        <v>30000000</v>
      </c>
      <c r="K43" s="73">
        <v>927464922</v>
      </c>
      <c r="L43" s="107">
        <f>K43/$K$119</f>
        <v>2.6639694500581897E-2</v>
      </c>
      <c r="M43" s="73">
        <f t="shared" si="6"/>
        <v>2535078</v>
      </c>
      <c r="N43" s="104">
        <f t="shared" si="7"/>
        <v>0.99727410967741936</v>
      </c>
    </row>
    <row r="44" spans="1:15">
      <c r="A44" s="49"/>
      <c r="B44" s="70" t="s">
        <v>108</v>
      </c>
      <c r="C44" s="91" t="s">
        <v>109</v>
      </c>
      <c r="D44" s="72">
        <v>121164968</v>
      </c>
      <c r="E44" s="73">
        <v>0.4</v>
      </c>
      <c r="F44" s="73">
        <v>239234478</v>
      </c>
      <c r="G44" s="73">
        <v>0.7</v>
      </c>
      <c r="H44" s="73">
        <v>175611044</v>
      </c>
      <c r="I44" s="107">
        <f>H44/$H$119</f>
        <v>5.0178928620671507E-3</v>
      </c>
      <c r="J44" s="73">
        <f t="shared" si="8"/>
        <v>-63623434</v>
      </c>
      <c r="K44" s="73">
        <v>173691464</v>
      </c>
      <c r="L44" s="107">
        <f>K44/$K$119</f>
        <v>4.988962308505312E-3</v>
      </c>
      <c r="M44" s="73">
        <f t="shared" si="6"/>
        <v>1919580</v>
      </c>
      <c r="N44" s="104">
        <f t="shared" si="7"/>
        <v>0.98906913849905709</v>
      </c>
    </row>
    <row r="45" spans="1:15">
      <c r="A45" s="49"/>
      <c r="B45" s="70" t="s">
        <v>110</v>
      </c>
      <c r="C45" s="91" t="s">
        <v>111</v>
      </c>
      <c r="D45" s="72">
        <v>40764308.75</v>
      </c>
      <c r="E45" s="73">
        <v>0.1</v>
      </c>
      <c r="F45" s="73">
        <v>49150000</v>
      </c>
      <c r="G45" s="73">
        <v>0.1</v>
      </c>
      <c r="H45" s="73">
        <v>49731602</v>
      </c>
      <c r="I45" s="107">
        <f>H45/$H$119</f>
        <v>1.4210259503665637E-3</v>
      </c>
      <c r="J45" s="73">
        <f t="shared" si="8"/>
        <v>581602</v>
      </c>
      <c r="K45" s="73">
        <v>49499884</v>
      </c>
      <c r="L45" s="107">
        <f>K45/$K$119</f>
        <v>1.4217915484400843E-3</v>
      </c>
      <c r="M45" s="73">
        <f t="shared" si="6"/>
        <v>231718</v>
      </c>
      <c r="N45" s="104">
        <f t="shared" si="7"/>
        <v>0.99534062868113515</v>
      </c>
    </row>
    <row r="46" spans="1:15">
      <c r="A46" s="49"/>
      <c r="B46" s="70" t="s">
        <v>112</v>
      </c>
      <c r="C46" s="91" t="s">
        <v>113</v>
      </c>
      <c r="D46" s="72">
        <v>56842071</v>
      </c>
      <c r="E46" s="73">
        <v>0.2</v>
      </c>
      <c r="F46" s="73">
        <v>120000000</v>
      </c>
      <c r="G46" s="73">
        <v>0.4</v>
      </c>
      <c r="H46" s="73">
        <v>23500000</v>
      </c>
      <c r="I46" s="107">
        <f>H46/$H$119</f>
        <v>6.714867104746444E-4</v>
      </c>
      <c r="J46" s="73">
        <f t="shared" si="8"/>
        <v>-96500000</v>
      </c>
      <c r="K46" s="73">
        <v>15479380</v>
      </c>
      <c r="L46" s="107">
        <f>K46/$K$119</f>
        <v>4.4461622696110703E-4</v>
      </c>
      <c r="M46" s="73">
        <f t="shared" si="6"/>
        <v>8020620</v>
      </c>
      <c r="N46" s="104">
        <f t="shared" si="7"/>
        <v>0.6586970212765958</v>
      </c>
    </row>
    <row r="47" spans="1:15">
      <c r="A47" s="49"/>
      <c r="B47" s="70" t="s">
        <v>114</v>
      </c>
      <c r="C47" s="91" t="s">
        <v>115</v>
      </c>
      <c r="D47" s="72">
        <v>0</v>
      </c>
      <c r="E47" s="73">
        <v>0</v>
      </c>
      <c r="F47" s="73">
        <v>96000000</v>
      </c>
      <c r="G47" s="73">
        <v>0.3</v>
      </c>
      <c r="H47" s="73">
        <v>64199185</v>
      </c>
      <c r="I47" s="107">
        <f>H47/$H$119</f>
        <v>1.8344212574809846E-3</v>
      </c>
      <c r="J47" s="73">
        <f t="shared" ref="J47:J48" si="9">H47-F47</f>
        <v>-31800815</v>
      </c>
      <c r="K47" s="73">
        <v>52267908</v>
      </c>
      <c r="L47" s="107">
        <f>K47/$K$119</f>
        <v>1.5012978585776861E-3</v>
      </c>
      <c r="M47" s="73">
        <f t="shared" ref="M47:M48" si="10">H47-K47</f>
        <v>11931277</v>
      </c>
      <c r="N47" s="104">
        <f t="shared" ref="N47:N48" si="11">K47/H47</f>
        <v>0.81415220458016713</v>
      </c>
    </row>
    <row r="48" spans="1:15">
      <c r="A48" s="49"/>
      <c r="B48" s="70" t="s">
        <v>116</v>
      </c>
      <c r="C48" s="91" t="s">
        <v>117</v>
      </c>
      <c r="D48" s="72">
        <v>0</v>
      </c>
      <c r="E48" s="73">
        <v>0</v>
      </c>
      <c r="F48" s="73">
        <v>68641698</v>
      </c>
      <c r="G48" s="73">
        <v>0.2</v>
      </c>
      <c r="H48" s="73">
        <v>32844209</v>
      </c>
      <c r="I48" s="107">
        <f>H48/$H$119</f>
        <v>9.3848722806603026E-4</v>
      </c>
      <c r="J48" s="73">
        <f t="shared" si="9"/>
        <v>-35797489</v>
      </c>
      <c r="K48" s="73">
        <v>30890820</v>
      </c>
      <c r="L48" s="107">
        <f>K48/$K$119</f>
        <v>8.872810045450596E-4</v>
      </c>
      <c r="M48" s="73">
        <f t="shared" si="10"/>
        <v>1953389</v>
      </c>
      <c r="N48" s="104">
        <f t="shared" si="11"/>
        <v>0.94052561899115916</v>
      </c>
    </row>
    <row r="49" spans="1:15">
      <c r="A49" s="49"/>
      <c r="B49" s="70" t="s">
        <v>1000</v>
      </c>
      <c r="C49" s="91" t="s">
        <v>115</v>
      </c>
      <c r="D49" s="72">
        <v>0</v>
      </c>
      <c r="E49" s="73">
        <v>0</v>
      </c>
      <c r="F49" s="73">
        <v>96000000</v>
      </c>
      <c r="G49" s="73">
        <v>0.3</v>
      </c>
      <c r="H49" s="73">
        <v>24500000</v>
      </c>
      <c r="I49" s="107">
        <f>H49/$H$119</f>
        <v>7.0006061304803352E-4</v>
      </c>
      <c r="J49" s="73">
        <f t="shared" si="8"/>
        <v>-71500000</v>
      </c>
      <c r="K49" s="73">
        <v>23297479.199999999</v>
      </c>
      <c r="L49" s="107">
        <f>K49/$K$119</f>
        <v>6.6917649799984693E-4</v>
      </c>
      <c r="M49" s="73">
        <f t="shared" si="6"/>
        <v>1202520.8000000007</v>
      </c>
      <c r="N49" s="104">
        <f t="shared" si="7"/>
        <v>0.95091751836734695</v>
      </c>
    </row>
    <row r="50" spans="1:15">
      <c r="A50" s="49"/>
      <c r="B50" s="70" t="s">
        <v>212</v>
      </c>
      <c r="C50" s="91" t="s">
        <v>117</v>
      </c>
      <c r="D50" s="72">
        <v>0</v>
      </c>
      <c r="E50" s="73">
        <v>0</v>
      </c>
      <c r="F50" s="73">
        <v>68641698</v>
      </c>
      <c r="G50" s="73">
        <v>0.2</v>
      </c>
      <c r="H50" s="73">
        <v>47000</v>
      </c>
      <c r="I50" s="107">
        <f>H50/$H$119</f>
        <v>1.3429734209492889E-6</v>
      </c>
      <c r="J50" s="73">
        <f t="shared" si="8"/>
        <v>-68594698</v>
      </c>
      <c r="K50" s="73">
        <v>41500</v>
      </c>
      <c r="L50" s="107">
        <f>K50/$K$119</f>
        <v>1.1920098491597172E-6</v>
      </c>
      <c r="M50" s="73">
        <f t="shared" si="6"/>
        <v>5500</v>
      </c>
      <c r="N50" s="104">
        <f t="shared" si="7"/>
        <v>0.88297872340425532</v>
      </c>
    </row>
    <row r="51" spans="1:15">
      <c r="A51" s="49"/>
      <c r="B51" s="70"/>
      <c r="C51" s="90" t="s">
        <v>78</v>
      </c>
      <c r="D51" s="82">
        <v>1246116737.6800001</v>
      </c>
      <c r="E51" s="83">
        <v>4.0999999999999996</v>
      </c>
      <c r="F51" s="83">
        <v>1537000000</v>
      </c>
      <c r="G51" s="83">
        <v>4.5</v>
      </c>
      <c r="H51" s="83">
        <f>H106+H108</f>
        <v>1440231000</v>
      </c>
      <c r="I51" s="109">
        <f>H51/$H$119</f>
        <v>4.1153020277174795E-2</v>
      </c>
      <c r="J51" s="83">
        <f t="shared" si="8"/>
        <v>-96769000</v>
      </c>
      <c r="K51" s="82">
        <f>K106+K108</f>
        <v>1357382230.4000001</v>
      </c>
      <c r="L51" s="109">
        <f>K51/$K$119</f>
        <v>3.8988264764124925E-2</v>
      </c>
      <c r="M51" s="83">
        <f t="shared" si="6"/>
        <v>82848769.599999905</v>
      </c>
      <c r="N51" s="106">
        <f t="shared" si="7"/>
        <v>0.94247536013320088</v>
      </c>
    </row>
    <row r="52" spans="1:15">
      <c r="A52" s="49"/>
      <c r="B52" s="70" t="s">
        <v>66</v>
      </c>
      <c r="C52" s="91" t="s">
        <v>67</v>
      </c>
      <c r="D52" s="72"/>
      <c r="E52" s="73"/>
      <c r="F52" s="73"/>
      <c r="G52" s="73"/>
      <c r="H52" s="73"/>
      <c r="I52" s="107">
        <f>H52/$H$119</f>
        <v>0</v>
      </c>
      <c r="J52" s="73">
        <f t="shared" si="8"/>
        <v>0</v>
      </c>
      <c r="K52" s="72"/>
      <c r="L52" s="107">
        <f>K52/$K$119</f>
        <v>0</v>
      </c>
      <c r="M52" s="73">
        <f t="shared" si="6"/>
        <v>0</v>
      </c>
      <c r="N52" s="104" t="e">
        <f t="shared" si="7"/>
        <v>#DIV/0!</v>
      </c>
    </row>
    <row r="53" spans="1:15">
      <c r="A53" s="49"/>
      <c r="B53" s="70" t="s">
        <v>118</v>
      </c>
      <c r="C53" s="91" t="s">
        <v>119</v>
      </c>
      <c r="D53" s="72">
        <v>1819040</v>
      </c>
      <c r="E53" s="73">
        <v>0</v>
      </c>
      <c r="F53" s="73">
        <v>0</v>
      </c>
      <c r="G53" s="73">
        <v>0</v>
      </c>
      <c r="H53" s="72">
        <v>35000000</v>
      </c>
      <c r="I53" s="107">
        <f>H53/$H$119</f>
        <v>1.0000865900686195E-3</v>
      </c>
      <c r="J53" s="73">
        <f t="shared" ref="J53:J54" si="12">H53-F53</f>
        <v>35000000</v>
      </c>
      <c r="K53" s="72">
        <v>34000848</v>
      </c>
      <c r="L53" s="107">
        <f>K53/$K$119</f>
        <v>9.7661073965740882E-4</v>
      </c>
      <c r="M53" s="73">
        <f t="shared" ref="M53:M54" si="13">H53-K53</f>
        <v>999152</v>
      </c>
      <c r="N53" s="104">
        <f t="shared" ref="N53:N54" si="14">K53/H53</f>
        <v>0.97145280000000001</v>
      </c>
    </row>
    <row r="54" spans="1:15">
      <c r="A54" s="49"/>
      <c r="B54" s="70" t="s">
        <v>1001</v>
      </c>
      <c r="C54" s="91" t="s">
        <v>1008</v>
      </c>
      <c r="D54" s="72"/>
      <c r="E54" s="73">
        <v>0</v>
      </c>
      <c r="F54" s="73">
        <v>0</v>
      </c>
      <c r="G54" s="73">
        <v>0</v>
      </c>
      <c r="H54" s="72">
        <v>8006522</v>
      </c>
      <c r="I54" s="107">
        <f>H54/$H$119</f>
        <v>2.2877757957969665E-4</v>
      </c>
      <c r="J54" s="73">
        <f t="shared" si="12"/>
        <v>8006522</v>
      </c>
      <c r="K54" s="72">
        <v>0</v>
      </c>
      <c r="L54" s="107">
        <f>K54/$K$119</f>
        <v>0</v>
      </c>
      <c r="M54" s="73">
        <f t="shared" si="13"/>
        <v>8006522</v>
      </c>
      <c r="N54" s="104">
        <f t="shared" si="14"/>
        <v>0</v>
      </c>
    </row>
    <row r="55" spans="1:15">
      <c r="A55" s="49"/>
      <c r="B55" s="70" t="s">
        <v>1002</v>
      </c>
      <c r="C55" s="91" t="s">
        <v>1009</v>
      </c>
      <c r="D55" s="72"/>
      <c r="E55" s="73">
        <v>0</v>
      </c>
      <c r="F55" s="73">
        <v>0</v>
      </c>
      <c r="G55" s="73">
        <v>0</v>
      </c>
      <c r="H55" s="72">
        <v>33375981</v>
      </c>
      <c r="I55" s="107">
        <f>H55/$H$119</f>
        <v>9.5368202938528649E-4</v>
      </c>
      <c r="J55" s="73">
        <f t="shared" si="8"/>
        <v>33375981</v>
      </c>
      <c r="K55" s="72">
        <v>33375981</v>
      </c>
      <c r="L55" s="107">
        <f>K55/$K$119</f>
        <v>9.5866260427391768E-4</v>
      </c>
      <c r="M55" s="73">
        <f t="shared" si="6"/>
        <v>0</v>
      </c>
      <c r="N55" s="104">
        <f t="shared" si="7"/>
        <v>1</v>
      </c>
      <c r="O55" s="110">
        <f>K51-K29</f>
        <v>0.40000009536743164</v>
      </c>
    </row>
    <row r="56" spans="1:15">
      <c r="A56" s="49"/>
      <c r="B56" s="70" t="s">
        <v>120</v>
      </c>
      <c r="C56" s="91" t="s">
        <v>121</v>
      </c>
      <c r="D56" s="72">
        <v>62701800</v>
      </c>
      <c r="E56" s="73">
        <v>0.2</v>
      </c>
      <c r="F56" s="73">
        <v>0</v>
      </c>
      <c r="G56" s="73">
        <v>0</v>
      </c>
      <c r="H56" s="72"/>
      <c r="I56" s="107">
        <f>H56/$H$119</f>
        <v>0</v>
      </c>
      <c r="J56" s="73">
        <f t="shared" si="8"/>
        <v>0</v>
      </c>
      <c r="K56" s="72"/>
      <c r="L56" s="107">
        <f>K56/$K$119</f>
        <v>0</v>
      </c>
      <c r="M56" s="73">
        <f t="shared" si="6"/>
        <v>0</v>
      </c>
      <c r="N56" s="104" t="e">
        <f t="shared" si="7"/>
        <v>#DIV/0!</v>
      </c>
    </row>
    <row r="57" spans="1:15">
      <c r="A57" s="49"/>
      <c r="B57" s="70" t="s">
        <v>122</v>
      </c>
      <c r="C57" s="91" t="s">
        <v>123</v>
      </c>
      <c r="D57" s="72">
        <v>211254013</v>
      </c>
      <c r="E57" s="73">
        <v>0.7</v>
      </c>
      <c r="F57" s="73">
        <v>350000000</v>
      </c>
      <c r="G57" s="73">
        <v>1</v>
      </c>
      <c r="H57" s="72">
        <v>202636802</v>
      </c>
      <c r="I57" s="107">
        <f>H57/$H$119</f>
        <v>5.7901242381311422E-3</v>
      </c>
      <c r="J57" s="73">
        <f t="shared" si="8"/>
        <v>-147363198</v>
      </c>
      <c r="K57" s="72">
        <f>202636802-3177</f>
        <v>202633625</v>
      </c>
      <c r="L57" s="107">
        <f>K57/$K$119</f>
        <v>5.8202717294201607E-3</v>
      </c>
      <c r="M57" s="73">
        <f t="shared" si="6"/>
        <v>3177</v>
      </c>
      <c r="N57" s="104">
        <f t="shared" si="7"/>
        <v>0.9999843217028267</v>
      </c>
    </row>
    <row r="58" spans="1:15">
      <c r="A58" s="49"/>
      <c r="B58" s="70" t="s">
        <v>1003</v>
      </c>
      <c r="C58" s="91" t="s">
        <v>124</v>
      </c>
      <c r="D58" s="72">
        <v>0</v>
      </c>
      <c r="E58" s="73">
        <v>0</v>
      </c>
      <c r="F58" s="73">
        <v>0</v>
      </c>
      <c r="G58" s="73">
        <v>0</v>
      </c>
      <c r="H58" s="72">
        <v>2789953</v>
      </c>
      <c r="I58" s="107">
        <f>H58/$H$119</f>
        <v>7.9719845206334704E-5</v>
      </c>
      <c r="J58" s="73">
        <f t="shared" ref="J58:J59" si="15">H58-F58</f>
        <v>2789953</v>
      </c>
      <c r="K58" s="72">
        <v>2789953</v>
      </c>
      <c r="L58" s="107">
        <f>K58/$K$119</f>
        <v>8.0136179631149399E-5</v>
      </c>
      <c r="M58" s="73">
        <f t="shared" ref="M58" si="16">H58-K58</f>
        <v>0</v>
      </c>
      <c r="N58" s="104">
        <f t="shared" ref="N58" si="17">K58/H58</f>
        <v>1</v>
      </c>
    </row>
    <row r="59" spans="1:15">
      <c r="A59" s="49"/>
      <c r="B59" s="70" t="s">
        <v>1004</v>
      </c>
      <c r="C59" s="91" t="s">
        <v>1010</v>
      </c>
      <c r="D59" s="72">
        <v>0</v>
      </c>
      <c r="E59" s="73">
        <v>0</v>
      </c>
      <c r="F59" s="73">
        <v>0</v>
      </c>
      <c r="G59" s="73">
        <v>0</v>
      </c>
      <c r="H59" s="72">
        <v>15774952</v>
      </c>
      <c r="I59" s="107">
        <f>H59/$H$119</f>
        <v>4.5075194154788994E-4</v>
      </c>
      <c r="J59" s="73">
        <f>H59-F59</f>
        <v>15774952</v>
      </c>
      <c r="K59" s="72">
        <v>15114123</v>
      </c>
      <c r="L59" s="107">
        <f>K59/$K$119</f>
        <v>4.341249030701545E-4</v>
      </c>
      <c r="M59" s="73">
        <f t="shared" si="6"/>
        <v>660829</v>
      </c>
      <c r="N59" s="104">
        <f t="shared" si="7"/>
        <v>0.95810896920637223</v>
      </c>
    </row>
    <row r="60" spans="1:15">
      <c r="A60" s="49"/>
      <c r="B60" s="70" t="s">
        <v>125</v>
      </c>
      <c r="C60" s="91" t="s">
        <v>126</v>
      </c>
      <c r="D60" s="72">
        <v>25387093.879999999</v>
      </c>
      <c r="E60" s="73">
        <v>0.1</v>
      </c>
      <c r="F60" s="73">
        <v>0</v>
      </c>
      <c r="G60" s="73">
        <v>0</v>
      </c>
      <c r="H60" s="73"/>
      <c r="I60" s="107">
        <f>H60/$H$119</f>
        <v>0</v>
      </c>
      <c r="J60" s="73">
        <f>H60-F60</f>
        <v>0</v>
      </c>
      <c r="K60" s="72"/>
      <c r="L60" s="107">
        <f>K60/$K$119</f>
        <v>0</v>
      </c>
      <c r="M60" s="73">
        <f t="shared" si="6"/>
        <v>0</v>
      </c>
      <c r="N60" s="104" t="e">
        <f t="shared" si="7"/>
        <v>#DIV/0!</v>
      </c>
    </row>
    <row r="61" spans="1:15">
      <c r="A61" s="49"/>
      <c r="B61" s="70" t="s">
        <v>127</v>
      </c>
      <c r="C61" s="91" t="s">
        <v>128</v>
      </c>
      <c r="D61" s="72">
        <v>2876751</v>
      </c>
      <c r="E61" s="73">
        <v>0</v>
      </c>
      <c r="F61" s="73">
        <v>0</v>
      </c>
      <c r="G61" s="73">
        <v>0</v>
      </c>
      <c r="H61" s="72">
        <v>16055285</v>
      </c>
      <c r="I61" s="107">
        <f>H61/$H$119</f>
        <v>4.587621493779958E-4</v>
      </c>
      <c r="J61" s="73">
        <f>H61-F61</f>
        <v>16055285</v>
      </c>
      <c r="K61" s="72">
        <v>16055285</v>
      </c>
      <c r="L61" s="107">
        <f>K61/$K$119</f>
        <v>4.6115802050762092E-4</v>
      </c>
      <c r="M61" s="73">
        <f t="shared" si="6"/>
        <v>0</v>
      </c>
      <c r="N61" s="104">
        <f t="shared" si="7"/>
        <v>1</v>
      </c>
    </row>
    <row r="62" spans="1:15">
      <c r="A62" s="49"/>
      <c r="B62" s="70" t="s">
        <v>129</v>
      </c>
      <c r="C62" s="91" t="s">
        <v>130</v>
      </c>
      <c r="D62" s="72">
        <v>45121219</v>
      </c>
      <c r="E62" s="73">
        <v>0.1</v>
      </c>
      <c r="F62" s="73">
        <v>0</v>
      </c>
      <c r="G62" s="73">
        <v>0</v>
      </c>
      <c r="H62" s="72"/>
      <c r="I62" s="107">
        <f>H62/$H$119</f>
        <v>0</v>
      </c>
      <c r="J62" s="73">
        <f t="shared" si="8"/>
        <v>0</v>
      </c>
      <c r="K62" s="72"/>
      <c r="L62" s="107">
        <f>K62/$K$119</f>
        <v>0</v>
      </c>
      <c r="M62" s="73">
        <f t="shared" si="6"/>
        <v>0</v>
      </c>
      <c r="N62" s="104" t="e">
        <f t="shared" si="7"/>
        <v>#DIV/0!</v>
      </c>
    </row>
    <row r="63" spans="1:15">
      <c r="A63" s="49"/>
      <c r="B63" s="70" t="s">
        <v>131</v>
      </c>
      <c r="C63" s="91" t="s">
        <v>132</v>
      </c>
      <c r="D63" s="72">
        <v>49097624</v>
      </c>
      <c r="E63" s="73">
        <v>0.2</v>
      </c>
      <c r="F63" s="73">
        <v>0</v>
      </c>
      <c r="G63" s="73">
        <v>0</v>
      </c>
      <c r="H63" s="72">
        <v>38493602</v>
      </c>
      <c r="I63" s="107">
        <f>H63/$H$119</f>
        <v>1.0999124332468167E-3</v>
      </c>
      <c r="J63" s="73">
        <f t="shared" si="8"/>
        <v>38493602</v>
      </c>
      <c r="K63" s="72">
        <v>38493602</v>
      </c>
      <c r="L63" s="107">
        <f>K63/$K$119</f>
        <v>1.1056566918947997E-3</v>
      </c>
      <c r="M63" s="73">
        <f t="shared" si="6"/>
        <v>0</v>
      </c>
      <c r="N63" s="104">
        <f t="shared" si="7"/>
        <v>1</v>
      </c>
    </row>
    <row r="64" spans="1:15">
      <c r="A64" s="49"/>
      <c r="B64" s="70" t="s">
        <v>133</v>
      </c>
      <c r="C64" s="91" t="s">
        <v>134</v>
      </c>
      <c r="D64" s="72">
        <v>48819657</v>
      </c>
      <c r="E64" s="73">
        <v>0.2</v>
      </c>
      <c r="F64" s="73">
        <v>0</v>
      </c>
      <c r="G64" s="73">
        <v>0</v>
      </c>
      <c r="H64" s="72"/>
      <c r="I64" s="107">
        <f>H64/$H$119</f>
        <v>0</v>
      </c>
      <c r="J64" s="73">
        <f t="shared" si="8"/>
        <v>0</v>
      </c>
      <c r="K64" s="72"/>
      <c r="L64" s="107">
        <f>K64/$K$119</f>
        <v>0</v>
      </c>
      <c r="M64" s="73">
        <f t="shared" si="6"/>
        <v>0</v>
      </c>
      <c r="N64" s="104" t="e">
        <f t="shared" si="7"/>
        <v>#DIV/0!</v>
      </c>
    </row>
    <row r="65" spans="1:14">
      <c r="A65" s="49"/>
      <c r="B65" s="70" t="s">
        <v>135</v>
      </c>
      <c r="C65" s="91" t="s">
        <v>136</v>
      </c>
      <c r="D65" s="72">
        <v>34560036</v>
      </c>
      <c r="E65" s="73">
        <v>0.1</v>
      </c>
      <c r="F65" s="73">
        <v>0</v>
      </c>
      <c r="G65" s="73">
        <v>0</v>
      </c>
      <c r="H65" s="72"/>
      <c r="I65" s="107">
        <f>H65/$H$119</f>
        <v>0</v>
      </c>
      <c r="J65" s="73">
        <f t="shared" si="8"/>
        <v>0</v>
      </c>
      <c r="K65" s="72"/>
      <c r="L65" s="107">
        <f>K65/$K$119</f>
        <v>0</v>
      </c>
      <c r="M65" s="73">
        <f t="shared" si="6"/>
        <v>0</v>
      </c>
      <c r="N65" s="104" t="e">
        <f t="shared" si="7"/>
        <v>#DIV/0!</v>
      </c>
    </row>
    <row r="66" spans="1:14">
      <c r="A66" s="49"/>
      <c r="B66" s="70" t="s">
        <v>137</v>
      </c>
      <c r="C66" s="91" t="s">
        <v>138</v>
      </c>
      <c r="D66" s="72">
        <v>54535000</v>
      </c>
      <c r="E66" s="73">
        <v>0.2</v>
      </c>
      <c r="F66" s="73">
        <v>0</v>
      </c>
      <c r="G66" s="73">
        <v>0</v>
      </c>
      <c r="H66" s="72"/>
      <c r="I66" s="107">
        <f>H66/$H$119</f>
        <v>0</v>
      </c>
      <c r="J66" s="73">
        <f t="shared" si="8"/>
        <v>0</v>
      </c>
      <c r="K66" s="72"/>
      <c r="L66" s="107">
        <f>K66/$K$119</f>
        <v>0</v>
      </c>
      <c r="M66" s="73">
        <f t="shared" si="6"/>
        <v>0</v>
      </c>
      <c r="N66" s="104" t="e">
        <f t="shared" si="7"/>
        <v>#DIV/0!</v>
      </c>
    </row>
    <row r="67" spans="1:14">
      <c r="A67" s="49"/>
      <c r="B67" s="70" t="s">
        <v>139</v>
      </c>
      <c r="C67" s="91" t="s">
        <v>140</v>
      </c>
      <c r="D67" s="72">
        <v>58199198</v>
      </c>
      <c r="E67" s="73">
        <v>0.2</v>
      </c>
      <c r="F67" s="73">
        <v>0</v>
      </c>
      <c r="G67" s="73">
        <v>0</v>
      </c>
      <c r="H67" s="72"/>
      <c r="I67" s="107">
        <f>H67/$H$119</f>
        <v>0</v>
      </c>
      <c r="J67" s="73">
        <f t="shared" si="8"/>
        <v>0</v>
      </c>
      <c r="K67" s="72"/>
      <c r="L67" s="107">
        <f>K67/$K$119</f>
        <v>0</v>
      </c>
      <c r="M67" s="73">
        <f t="shared" si="6"/>
        <v>0</v>
      </c>
      <c r="N67" s="104" t="e">
        <f t="shared" si="7"/>
        <v>#DIV/0!</v>
      </c>
    </row>
    <row r="68" spans="1:14">
      <c r="A68" s="49"/>
      <c r="B68" s="70" t="s">
        <v>141</v>
      </c>
      <c r="C68" s="91" t="s">
        <v>142</v>
      </c>
      <c r="D68" s="72">
        <v>22989597</v>
      </c>
      <c r="E68" s="73">
        <v>0.1</v>
      </c>
      <c r="F68" s="73">
        <v>9874494</v>
      </c>
      <c r="G68" s="73">
        <v>0</v>
      </c>
      <c r="H68" s="72">
        <v>9069481</v>
      </c>
      <c r="I68" s="107">
        <f>H68/$H$119</f>
        <v>2.5915046648520375E-4</v>
      </c>
      <c r="J68" s="73">
        <f t="shared" si="8"/>
        <v>-805013</v>
      </c>
      <c r="K68" s="72">
        <v>8732168</v>
      </c>
      <c r="L68" s="107">
        <f>K68/$K$119</f>
        <v>2.5081518700041709E-4</v>
      </c>
      <c r="M68" s="73">
        <f t="shared" si="6"/>
        <v>337313</v>
      </c>
      <c r="N68" s="104">
        <f t="shared" si="7"/>
        <v>0.96280790488452428</v>
      </c>
    </row>
    <row r="69" spans="1:14">
      <c r="A69" s="49"/>
      <c r="B69" s="70" t="s">
        <v>143</v>
      </c>
      <c r="C69" s="91" t="s">
        <v>144</v>
      </c>
      <c r="D69" s="72">
        <v>4532772</v>
      </c>
      <c r="E69" s="73">
        <v>0</v>
      </c>
      <c r="F69" s="73">
        <v>0</v>
      </c>
      <c r="G69" s="73">
        <v>0</v>
      </c>
      <c r="H69" s="73"/>
      <c r="I69" s="107">
        <f>H69/$H$119</f>
        <v>0</v>
      </c>
      <c r="J69" s="73">
        <f t="shared" si="8"/>
        <v>0</v>
      </c>
      <c r="K69" s="72"/>
      <c r="L69" s="107">
        <f>K69/$K$119</f>
        <v>0</v>
      </c>
      <c r="M69" s="73">
        <f t="shared" si="6"/>
        <v>0</v>
      </c>
      <c r="N69" s="104" t="e">
        <f t="shared" si="7"/>
        <v>#DIV/0!</v>
      </c>
    </row>
    <row r="70" spans="1:14">
      <c r="A70" s="49"/>
      <c r="B70" s="70" t="s">
        <v>145</v>
      </c>
      <c r="C70" s="91" t="s">
        <v>146</v>
      </c>
      <c r="D70" s="72">
        <v>19807566</v>
      </c>
      <c r="E70" s="73">
        <v>0.1</v>
      </c>
      <c r="F70" s="73">
        <v>0</v>
      </c>
      <c r="G70" s="73">
        <v>0</v>
      </c>
      <c r="H70" s="73"/>
      <c r="I70" s="107">
        <f>H70/$H$119</f>
        <v>0</v>
      </c>
      <c r="J70" s="73">
        <f t="shared" si="8"/>
        <v>0</v>
      </c>
      <c r="K70" s="72"/>
      <c r="L70" s="107">
        <f>K70/$K$119</f>
        <v>0</v>
      </c>
      <c r="M70" s="73">
        <f t="shared" si="6"/>
        <v>0</v>
      </c>
      <c r="N70" s="104" t="e">
        <f t="shared" si="7"/>
        <v>#DIV/0!</v>
      </c>
    </row>
    <row r="71" spans="1:14">
      <c r="A71" s="49"/>
      <c r="B71" s="70" t="s">
        <v>147</v>
      </c>
      <c r="C71" s="91" t="s">
        <v>148</v>
      </c>
      <c r="D71" s="72">
        <v>38642945</v>
      </c>
      <c r="E71" s="73">
        <v>0.1</v>
      </c>
      <c r="F71" s="73">
        <v>0</v>
      </c>
      <c r="G71" s="73">
        <v>0</v>
      </c>
      <c r="H71" s="73"/>
      <c r="I71" s="107">
        <f>H71/$H$119</f>
        <v>0</v>
      </c>
      <c r="J71" s="73">
        <f t="shared" si="8"/>
        <v>0</v>
      </c>
      <c r="K71" s="72"/>
      <c r="L71" s="107">
        <f>K71/$K$119</f>
        <v>0</v>
      </c>
      <c r="M71" s="73">
        <f t="shared" si="6"/>
        <v>0</v>
      </c>
      <c r="N71" s="104" t="e">
        <f t="shared" si="7"/>
        <v>#DIV/0!</v>
      </c>
    </row>
    <row r="72" spans="1:14">
      <c r="A72" s="49"/>
      <c r="B72" s="70" t="s">
        <v>149</v>
      </c>
      <c r="C72" s="91" t="s">
        <v>150</v>
      </c>
      <c r="D72" s="72">
        <v>24118547</v>
      </c>
      <c r="E72" s="73">
        <v>0.1</v>
      </c>
      <c r="F72" s="73">
        <v>0</v>
      </c>
      <c r="G72" s="73">
        <v>0</v>
      </c>
      <c r="H72" s="73"/>
      <c r="I72" s="107">
        <f>H72/$H$119</f>
        <v>0</v>
      </c>
      <c r="J72" s="73">
        <f t="shared" si="8"/>
        <v>0</v>
      </c>
      <c r="K72" s="72"/>
      <c r="L72" s="107">
        <f>K72/$K$119</f>
        <v>0</v>
      </c>
      <c r="M72" s="73">
        <f t="shared" si="6"/>
        <v>0</v>
      </c>
      <c r="N72" s="104" t="e">
        <f t="shared" si="7"/>
        <v>#DIV/0!</v>
      </c>
    </row>
    <row r="73" spans="1:14">
      <c r="A73" s="49"/>
      <c r="B73" s="70" t="s">
        <v>151</v>
      </c>
      <c r="C73" s="91" t="s">
        <v>152</v>
      </c>
      <c r="D73" s="72">
        <v>23559704.800000001</v>
      </c>
      <c r="E73" s="73">
        <v>0.1</v>
      </c>
      <c r="F73" s="73">
        <v>0</v>
      </c>
      <c r="G73" s="73">
        <v>0</v>
      </c>
      <c r="H73" s="73"/>
      <c r="I73" s="107">
        <f>H73/$H$119</f>
        <v>0</v>
      </c>
      <c r="J73" s="73">
        <f t="shared" si="8"/>
        <v>0</v>
      </c>
      <c r="K73" s="72"/>
      <c r="L73" s="107">
        <f>K73/$K$119</f>
        <v>0</v>
      </c>
      <c r="M73" s="73">
        <f t="shared" si="6"/>
        <v>0</v>
      </c>
      <c r="N73" s="104" t="e">
        <f t="shared" si="7"/>
        <v>#DIV/0!</v>
      </c>
    </row>
    <row r="74" spans="1:14">
      <c r="A74" s="49"/>
      <c r="B74" s="70" t="s">
        <v>153</v>
      </c>
      <c r="C74" s="91" t="s">
        <v>154</v>
      </c>
      <c r="D74" s="72">
        <v>53967643</v>
      </c>
      <c r="E74" s="73">
        <v>0.2</v>
      </c>
      <c r="F74" s="73">
        <v>0</v>
      </c>
      <c r="G74" s="73">
        <v>0</v>
      </c>
      <c r="H74" s="73"/>
      <c r="I74" s="107">
        <f>H74/$H$119</f>
        <v>0</v>
      </c>
      <c r="J74" s="73">
        <f t="shared" si="8"/>
        <v>0</v>
      </c>
      <c r="K74" s="72"/>
      <c r="L74" s="107">
        <f>K74/$K$119</f>
        <v>0</v>
      </c>
      <c r="M74" s="73">
        <f t="shared" si="6"/>
        <v>0</v>
      </c>
      <c r="N74" s="104" t="e">
        <f t="shared" si="7"/>
        <v>#DIV/0!</v>
      </c>
    </row>
    <row r="75" spans="1:14">
      <c r="A75" s="49"/>
      <c r="B75" s="70" t="s">
        <v>155</v>
      </c>
      <c r="C75" s="91" t="s">
        <v>156</v>
      </c>
      <c r="D75" s="72">
        <v>138367858</v>
      </c>
      <c r="E75" s="73">
        <v>0.5</v>
      </c>
      <c r="F75" s="73">
        <v>0</v>
      </c>
      <c r="G75" s="73">
        <v>0</v>
      </c>
      <c r="H75" s="73">
        <v>147363198</v>
      </c>
      <c r="I75" s="107">
        <f>H75/$H$119</f>
        <v>4.2107416625550512E-3</v>
      </c>
      <c r="J75" s="73">
        <f t="shared" si="8"/>
        <v>147363198</v>
      </c>
      <c r="K75" s="73">
        <v>147363198</v>
      </c>
      <c r="L75" s="107">
        <f>K75/$K$119</f>
        <v>4.2327321305945425E-3</v>
      </c>
      <c r="M75" s="73">
        <f t="shared" si="6"/>
        <v>0</v>
      </c>
      <c r="N75" s="104">
        <f t="shared" si="7"/>
        <v>1</v>
      </c>
    </row>
    <row r="76" spans="1:14">
      <c r="A76" s="49"/>
      <c r="B76" s="70" t="s">
        <v>157</v>
      </c>
      <c r="C76" s="91" t="s">
        <v>158</v>
      </c>
      <c r="D76" s="72">
        <v>29998684</v>
      </c>
      <c r="E76" s="73">
        <v>0.1</v>
      </c>
      <c r="F76" s="73">
        <v>4628845</v>
      </c>
      <c r="G76" s="73">
        <v>0</v>
      </c>
      <c r="H76" s="73">
        <v>10240057</v>
      </c>
      <c r="I76" s="107">
        <f>H76/$H$119</f>
        <v>2.9259839106395133E-4</v>
      </c>
      <c r="J76" s="73">
        <f t="shared" si="8"/>
        <v>5611212</v>
      </c>
      <c r="K76" s="73">
        <v>10240057</v>
      </c>
      <c r="L76" s="107">
        <f>K76/$K$119</f>
        <v>2.9412647710739534E-4</v>
      </c>
      <c r="M76" s="73">
        <f t="shared" si="6"/>
        <v>0</v>
      </c>
      <c r="N76" s="104">
        <f t="shared" si="7"/>
        <v>1</v>
      </c>
    </row>
    <row r="77" spans="1:14">
      <c r="A77" s="49"/>
      <c r="B77" s="70" t="s">
        <v>159</v>
      </c>
      <c r="C77" s="91" t="s">
        <v>160</v>
      </c>
      <c r="D77" s="72">
        <v>16000000</v>
      </c>
      <c r="E77" s="73">
        <v>0.1</v>
      </c>
      <c r="F77" s="73">
        <v>17581043</v>
      </c>
      <c r="G77" s="73">
        <v>0.1</v>
      </c>
      <c r="H77" s="73">
        <v>17581043</v>
      </c>
      <c r="I77" s="107">
        <f>H77/$H$119</f>
        <v>5.023590098205649E-4</v>
      </c>
      <c r="J77" s="73">
        <f t="shared" si="8"/>
        <v>0</v>
      </c>
      <c r="K77" s="73">
        <v>17581043</v>
      </c>
      <c r="L77" s="107">
        <f>K77/$K$119</f>
        <v>5.0498256420483136E-4</v>
      </c>
      <c r="M77" s="73">
        <f t="shared" si="6"/>
        <v>0</v>
      </c>
      <c r="N77" s="104">
        <f t="shared" si="7"/>
        <v>1</v>
      </c>
    </row>
    <row r="78" spans="1:14">
      <c r="A78" s="49"/>
      <c r="B78" s="70" t="s">
        <v>161</v>
      </c>
      <c r="C78" s="91" t="s">
        <v>162</v>
      </c>
      <c r="D78" s="72">
        <v>23000000</v>
      </c>
      <c r="E78" s="73">
        <v>0.1</v>
      </c>
      <c r="F78" s="73">
        <v>65847769</v>
      </c>
      <c r="G78" s="73">
        <v>0.2</v>
      </c>
      <c r="H78" s="73">
        <v>65847769</v>
      </c>
      <c r="I78" s="107">
        <f>H78/$H$119</f>
        <v>1.8815277360810327E-3</v>
      </c>
      <c r="J78" s="73">
        <f t="shared" si="8"/>
        <v>0</v>
      </c>
      <c r="K78" s="73">
        <v>65847769</v>
      </c>
      <c r="L78" s="107">
        <f>K78/$K$119</f>
        <v>1.8913539564625035E-3</v>
      </c>
      <c r="M78" s="73">
        <f t="shared" si="6"/>
        <v>0</v>
      </c>
      <c r="N78" s="104">
        <f t="shared" si="7"/>
        <v>1</v>
      </c>
    </row>
    <row r="79" spans="1:14">
      <c r="A79" s="49"/>
      <c r="B79" s="70" t="s">
        <v>163</v>
      </c>
      <c r="C79" s="91" t="s">
        <v>164</v>
      </c>
      <c r="D79" s="72">
        <v>0</v>
      </c>
      <c r="E79" s="73">
        <v>0</v>
      </c>
      <c r="F79" s="73">
        <v>63182119</v>
      </c>
      <c r="G79" s="73">
        <v>0.2</v>
      </c>
      <c r="H79" s="73">
        <v>63182119</v>
      </c>
      <c r="I79" s="107">
        <f>H79/$H$119</f>
        <v>1.8053597126862779E-3</v>
      </c>
      <c r="J79" s="73">
        <f t="shared" si="8"/>
        <v>0</v>
      </c>
      <c r="K79" s="73">
        <v>17649840</v>
      </c>
      <c r="L79" s="107">
        <f>K79/$K$119</f>
        <v>5.0695862930344915E-4</v>
      </c>
      <c r="M79" s="73">
        <f t="shared" si="6"/>
        <v>45532279</v>
      </c>
      <c r="N79" s="104">
        <f t="shared" si="7"/>
        <v>0.27934865559035776</v>
      </c>
    </row>
    <row r="80" spans="1:14">
      <c r="A80" s="49"/>
      <c r="B80" s="70" t="s">
        <v>165</v>
      </c>
      <c r="C80" s="91" t="s">
        <v>166</v>
      </c>
      <c r="D80" s="72">
        <v>22235927</v>
      </c>
      <c r="E80" s="73">
        <v>0.1</v>
      </c>
      <c r="F80" s="73">
        <v>62233947</v>
      </c>
      <c r="G80" s="73">
        <v>0.2</v>
      </c>
      <c r="H80" s="73">
        <v>62233947</v>
      </c>
      <c r="I80" s="107">
        <f>H80/$H$119</f>
        <v>1.7782667383354623E-3</v>
      </c>
      <c r="J80" s="73">
        <f t="shared" si="8"/>
        <v>0</v>
      </c>
      <c r="K80" s="73">
        <v>61842128</v>
      </c>
      <c r="L80" s="107">
        <f>K80/$K$119</f>
        <v>1.776299413710745E-3</v>
      </c>
      <c r="M80" s="73">
        <f t="shared" si="6"/>
        <v>391819</v>
      </c>
      <c r="N80" s="104">
        <f t="shared" si="7"/>
        <v>0.99370409529062975</v>
      </c>
    </row>
    <row r="81" spans="1:14">
      <c r="A81" s="49"/>
      <c r="B81" s="70" t="s">
        <v>167</v>
      </c>
      <c r="C81" s="91" t="s">
        <v>168</v>
      </c>
      <c r="D81" s="72">
        <v>0</v>
      </c>
      <c r="E81" s="73">
        <v>0</v>
      </c>
      <c r="F81" s="73">
        <v>85197440</v>
      </c>
      <c r="G81" s="73">
        <v>0.2</v>
      </c>
      <c r="H81" s="73">
        <v>85197440</v>
      </c>
      <c r="I81" s="107">
        <f>H81/$H$119</f>
        <v>2.4344233500621657E-3</v>
      </c>
      <c r="J81" s="73">
        <f t="shared" si="8"/>
        <v>0</v>
      </c>
      <c r="K81" s="73">
        <v>85197440</v>
      </c>
      <c r="L81" s="107">
        <f>K81/$K$119</f>
        <v>2.4471370506793746E-3</v>
      </c>
      <c r="M81" s="73">
        <f t="shared" si="6"/>
        <v>0</v>
      </c>
      <c r="N81" s="104">
        <f t="shared" si="7"/>
        <v>1</v>
      </c>
    </row>
    <row r="82" spans="1:14">
      <c r="A82" s="49"/>
      <c r="B82" s="70" t="s">
        <v>169</v>
      </c>
      <c r="C82" s="91" t="s">
        <v>170</v>
      </c>
      <c r="D82" s="72">
        <v>38000000</v>
      </c>
      <c r="E82" s="73">
        <v>0.1</v>
      </c>
      <c r="F82" s="73">
        <v>45025274</v>
      </c>
      <c r="G82" s="73">
        <v>0.1</v>
      </c>
      <c r="H82" s="73">
        <v>45025274</v>
      </c>
      <c r="I82" s="107">
        <f>H82/$H$119</f>
        <v>1.2865477926161505E-3</v>
      </c>
      <c r="J82" s="73">
        <f t="shared" si="8"/>
        <v>0</v>
      </c>
      <c r="K82" s="73">
        <v>45025274</v>
      </c>
      <c r="L82" s="107">
        <f>K82/$K$119</f>
        <v>1.2932667486533719E-3</v>
      </c>
      <c r="M82" s="73">
        <f t="shared" si="6"/>
        <v>0</v>
      </c>
      <c r="N82" s="104">
        <f t="shared" si="7"/>
        <v>1</v>
      </c>
    </row>
    <row r="83" spans="1:14">
      <c r="A83" s="49"/>
      <c r="B83" s="70" t="s">
        <v>171</v>
      </c>
      <c r="C83" s="91" t="s">
        <v>172</v>
      </c>
      <c r="D83" s="72">
        <v>0</v>
      </c>
      <c r="E83" s="73">
        <v>0</v>
      </c>
      <c r="F83" s="73">
        <v>41146130</v>
      </c>
      <c r="G83" s="73">
        <v>0.1</v>
      </c>
      <c r="H83" s="73"/>
      <c r="I83" s="107">
        <f>H83/$H$119</f>
        <v>0</v>
      </c>
      <c r="J83" s="73">
        <f t="shared" si="8"/>
        <v>-41146130</v>
      </c>
      <c r="K83" s="73"/>
      <c r="L83" s="107">
        <f>K83/$K$119</f>
        <v>0</v>
      </c>
      <c r="M83" s="73">
        <f t="shared" si="6"/>
        <v>0</v>
      </c>
      <c r="N83" s="104" t="e">
        <f t="shared" si="7"/>
        <v>#DIV/0!</v>
      </c>
    </row>
    <row r="84" spans="1:14">
      <c r="A84" s="49"/>
      <c r="B84" s="70" t="s">
        <v>173</v>
      </c>
      <c r="C84" s="91" t="s">
        <v>174</v>
      </c>
      <c r="D84" s="72">
        <v>30000000</v>
      </c>
      <c r="E84" s="73">
        <v>0.1</v>
      </c>
      <c r="F84" s="73">
        <v>21483229</v>
      </c>
      <c r="G84" s="73">
        <v>0.1</v>
      </c>
      <c r="H84" s="73">
        <v>21483229</v>
      </c>
      <c r="I84" s="107">
        <f>H84/$H$119</f>
        <v>6.1385969240780787E-4</v>
      </c>
      <c r="J84" s="73">
        <f t="shared" si="8"/>
        <v>0</v>
      </c>
      <c r="K84" s="73">
        <v>21483229</v>
      </c>
      <c r="L84" s="107">
        <f>K84/$K$119</f>
        <v>6.1706555565671473E-4</v>
      </c>
      <c r="M84" s="73">
        <f t="shared" si="6"/>
        <v>0</v>
      </c>
      <c r="N84" s="104">
        <f t="shared" si="7"/>
        <v>1</v>
      </c>
    </row>
    <row r="85" spans="1:14">
      <c r="A85" s="49"/>
      <c r="B85" s="70" t="s">
        <v>175</v>
      </c>
      <c r="C85" s="91" t="s">
        <v>176</v>
      </c>
      <c r="D85" s="72">
        <v>0</v>
      </c>
      <c r="E85" s="73">
        <v>0</v>
      </c>
      <c r="F85" s="73">
        <v>73650217</v>
      </c>
      <c r="G85" s="73">
        <v>0.2</v>
      </c>
      <c r="H85" s="73"/>
      <c r="I85" s="107">
        <f>H85/$H$119</f>
        <v>0</v>
      </c>
      <c r="J85" s="73">
        <f t="shared" si="8"/>
        <v>-73650217</v>
      </c>
      <c r="K85" s="73"/>
      <c r="L85" s="107">
        <f>K85/$K$119</f>
        <v>0</v>
      </c>
      <c r="M85" s="73">
        <f t="shared" si="6"/>
        <v>0</v>
      </c>
      <c r="N85" s="104" t="e">
        <f t="shared" si="7"/>
        <v>#DIV/0!</v>
      </c>
    </row>
    <row r="86" spans="1:14">
      <c r="A86" s="49"/>
      <c r="B86" s="70" t="s">
        <v>177</v>
      </c>
      <c r="C86" s="91" t="s">
        <v>178</v>
      </c>
      <c r="D86" s="72">
        <v>30999540</v>
      </c>
      <c r="E86" s="73">
        <v>0.1</v>
      </c>
      <c r="F86" s="73">
        <v>15568799</v>
      </c>
      <c r="G86" s="73">
        <v>0</v>
      </c>
      <c r="H86" s="73">
        <v>15568799</v>
      </c>
      <c r="I86" s="107">
        <f>H86/$H$119</f>
        <v>4.4486134581067806E-4</v>
      </c>
      <c r="J86" s="73">
        <f t="shared" si="8"/>
        <v>0</v>
      </c>
      <c r="K86" s="73">
        <v>15568799</v>
      </c>
      <c r="L86" s="107">
        <f>K86/$K$119</f>
        <v>4.4718462042380613E-4</v>
      </c>
      <c r="M86" s="73">
        <f t="shared" si="6"/>
        <v>0</v>
      </c>
      <c r="N86" s="104">
        <f t="shared" si="7"/>
        <v>1</v>
      </c>
    </row>
    <row r="87" spans="1:14">
      <c r="A87" s="49"/>
      <c r="B87" s="70" t="s">
        <v>179</v>
      </c>
      <c r="C87" s="91" t="s">
        <v>180</v>
      </c>
      <c r="D87" s="72">
        <v>30000000</v>
      </c>
      <c r="E87" s="73">
        <v>0.1</v>
      </c>
      <c r="F87" s="73">
        <v>60618435</v>
      </c>
      <c r="G87" s="73">
        <v>0.2</v>
      </c>
      <c r="H87" s="73">
        <v>60618435</v>
      </c>
      <c r="I87" s="107">
        <f>H87/$H$119</f>
        <v>1.7321052558413215E-3</v>
      </c>
      <c r="J87" s="73">
        <f t="shared" ref="J87" si="18">H87-F87</f>
        <v>0</v>
      </c>
      <c r="K87" s="73">
        <v>60618435</v>
      </c>
      <c r="L87" s="107">
        <f t="shared" ref="L87:L100" si="19">K87/$K$119</f>
        <v>1.7411511219433281E-3</v>
      </c>
      <c r="M87" s="73">
        <f t="shared" ref="M87" si="20">H87-K87</f>
        <v>0</v>
      </c>
      <c r="N87" s="104">
        <f t="shared" si="7"/>
        <v>1</v>
      </c>
    </row>
    <row r="88" spans="1:14">
      <c r="A88" s="49"/>
      <c r="B88" s="70" t="s">
        <v>1011</v>
      </c>
      <c r="C88" s="91" t="s">
        <v>1012</v>
      </c>
      <c r="D88" s="72"/>
      <c r="E88" s="73">
        <v>0.1</v>
      </c>
      <c r="F88" s="73"/>
      <c r="G88" s="73">
        <v>0.2</v>
      </c>
      <c r="H88" s="73">
        <v>39542578</v>
      </c>
      <c r="I88" s="107">
        <f t="shared" ref="I88:I100" si="21">H88/$H$119</f>
        <v>1.1298857712726401E-3</v>
      </c>
      <c r="J88" s="73">
        <v>0</v>
      </c>
      <c r="K88" s="73">
        <v>39542578</v>
      </c>
      <c r="L88" s="107">
        <f t="shared" si="19"/>
        <v>1.1357865647509964E-3</v>
      </c>
      <c r="M88" s="73">
        <v>0</v>
      </c>
      <c r="N88" s="104">
        <f t="shared" si="7"/>
        <v>1</v>
      </c>
    </row>
    <row r="89" spans="1:14">
      <c r="A89" s="49"/>
      <c r="B89" s="70" t="s">
        <v>1013</v>
      </c>
      <c r="C89" s="91" t="s">
        <v>1014</v>
      </c>
      <c r="D89" s="72"/>
      <c r="E89" s="73">
        <v>0.1</v>
      </c>
      <c r="F89" s="73"/>
      <c r="G89" s="73">
        <v>0.2</v>
      </c>
      <c r="H89" s="73">
        <v>28729962</v>
      </c>
      <c r="I89" s="107">
        <f t="shared" si="21"/>
        <v>8.2092713512517174E-4</v>
      </c>
      <c r="J89" s="73">
        <v>0</v>
      </c>
      <c r="K89" s="73">
        <v>28729961</v>
      </c>
      <c r="L89" s="107">
        <f t="shared" si="19"/>
        <v>8.2521437296324233E-4</v>
      </c>
      <c r="M89" s="73">
        <v>0</v>
      </c>
      <c r="N89" s="104">
        <f t="shared" si="7"/>
        <v>0.99999996519313183</v>
      </c>
    </row>
    <row r="90" spans="1:14">
      <c r="A90" s="49"/>
      <c r="B90" s="70" t="s">
        <v>1015</v>
      </c>
      <c r="C90" s="91" t="s">
        <v>1016</v>
      </c>
      <c r="D90" s="72"/>
      <c r="E90" s="73">
        <v>0.1</v>
      </c>
      <c r="F90" s="73"/>
      <c r="G90" s="73">
        <v>0.2</v>
      </c>
      <c r="H90" s="73">
        <v>14794672</v>
      </c>
      <c r="I90" s="107">
        <f t="shared" si="21"/>
        <v>4.2274151633324805E-4</v>
      </c>
      <c r="J90" s="73">
        <v>0</v>
      </c>
      <c r="K90" s="73">
        <v>3166542</v>
      </c>
      <c r="L90" s="107">
        <f t="shared" si="19"/>
        <v>9.095299401874479E-5</v>
      </c>
      <c r="M90" s="73">
        <v>0</v>
      </c>
      <c r="N90" s="104">
        <f t="shared" si="7"/>
        <v>0.21403259227375909</v>
      </c>
    </row>
    <row r="91" spans="1:14">
      <c r="A91" s="49"/>
      <c r="B91" s="70" t="s">
        <v>1017</v>
      </c>
      <c r="C91" s="91" t="s">
        <v>1018</v>
      </c>
      <c r="D91" s="72"/>
      <c r="E91" s="73">
        <v>0.1</v>
      </c>
      <c r="F91" s="73"/>
      <c r="G91" s="73">
        <v>0.2</v>
      </c>
      <c r="H91" s="73">
        <v>25697588</v>
      </c>
      <c r="I91" s="107">
        <f t="shared" si="21"/>
        <v>7.3428037588309345E-4</v>
      </c>
      <c r="J91" s="73">
        <v>0</v>
      </c>
      <c r="K91" s="73">
        <v>25697588</v>
      </c>
      <c r="L91" s="107">
        <f t="shared" si="19"/>
        <v>7.3811513242526641E-4</v>
      </c>
      <c r="M91" s="73">
        <v>0</v>
      </c>
      <c r="N91" s="104">
        <f t="shared" si="7"/>
        <v>1</v>
      </c>
    </row>
    <row r="92" spans="1:14">
      <c r="A92" s="49"/>
      <c r="B92" s="70" t="s">
        <v>1019</v>
      </c>
      <c r="C92" s="91" t="s">
        <v>1020</v>
      </c>
      <c r="D92" s="72"/>
      <c r="E92" s="73">
        <v>0.1</v>
      </c>
      <c r="F92" s="73"/>
      <c r="G92" s="73">
        <v>0.2</v>
      </c>
      <c r="H92" s="73">
        <v>17810512</v>
      </c>
      <c r="I92" s="107">
        <f t="shared" si="21"/>
        <v>5.0891583467017789E-4</v>
      </c>
      <c r="J92" s="73">
        <v>0</v>
      </c>
      <c r="K92" s="73">
        <v>17810512</v>
      </c>
      <c r="L92" s="107">
        <f t="shared" si="19"/>
        <v>5.1157363186933331E-4</v>
      </c>
      <c r="M92" s="73">
        <v>0</v>
      </c>
      <c r="N92" s="104">
        <f t="shared" si="7"/>
        <v>1</v>
      </c>
    </row>
    <row r="93" spans="1:14">
      <c r="A93" s="49"/>
      <c r="B93" s="70" t="s">
        <v>1021</v>
      </c>
      <c r="C93" s="91" t="s">
        <v>1022</v>
      </c>
      <c r="D93" s="72"/>
      <c r="E93" s="73">
        <v>0.1</v>
      </c>
      <c r="F93" s="73"/>
      <c r="G93" s="73">
        <v>0.2</v>
      </c>
      <c r="H93" s="73">
        <v>39043393</v>
      </c>
      <c r="I93" s="107">
        <f t="shared" si="21"/>
        <v>1.1156221077165429E-3</v>
      </c>
      <c r="J93" s="73">
        <v>0</v>
      </c>
      <c r="K93" s="73">
        <v>29043393</v>
      </c>
      <c r="L93" s="107">
        <f t="shared" si="19"/>
        <v>8.3421712069918995E-4</v>
      </c>
      <c r="M93" s="73">
        <v>0</v>
      </c>
      <c r="N93" s="104">
        <f t="shared" si="7"/>
        <v>0.74387471908499347</v>
      </c>
    </row>
    <row r="94" spans="1:14">
      <c r="A94" s="49"/>
      <c r="B94" s="70" t="s">
        <v>1023</v>
      </c>
      <c r="C94" s="91" t="s">
        <v>1024</v>
      </c>
      <c r="D94" s="72"/>
      <c r="E94" s="73">
        <v>0.1</v>
      </c>
      <c r="F94" s="73"/>
      <c r="G94" s="73">
        <v>0.2</v>
      </c>
      <c r="H94" s="73">
        <v>5126726</v>
      </c>
      <c r="I94" s="107">
        <f t="shared" si="21"/>
        <v>1.4649056924446094E-4</v>
      </c>
      <c r="J94" s="73">
        <v>0</v>
      </c>
      <c r="K94" s="73">
        <v>5000125.4000000004</v>
      </c>
      <c r="L94" s="107">
        <f t="shared" si="19"/>
        <v>1.4361924635743784E-4</v>
      </c>
      <c r="M94" s="73">
        <v>0</v>
      </c>
      <c r="N94" s="104">
        <f t="shared" si="7"/>
        <v>0.97530576044048389</v>
      </c>
    </row>
    <row r="95" spans="1:14">
      <c r="A95" s="49"/>
      <c r="B95" s="70" t="s">
        <v>1025</v>
      </c>
      <c r="C95" s="91" t="s">
        <v>1026</v>
      </c>
      <c r="D95" s="72"/>
      <c r="E95" s="73">
        <v>0.1</v>
      </c>
      <c r="F95" s="73"/>
      <c r="G95" s="73">
        <v>0.2</v>
      </c>
      <c r="H95" s="73">
        <v>9993682</v>
      </c>
      <c r="I95" s="107">
        <f t="shared" si="21"/>
        <v>2.8555849581743257E-4</v>
      </c>
      <c r="J95" s="73">
        <v>0</v>
      </c>
      <c r="K95" s="73">
        <v>9993681</v>
      </c>
      <c r="L95" s="107">
        <f t="shared" si="19"/>
        <v>2.8704978750265857E-4</v>
      </c>
      <c r="M95" s="73">
        <v>0</v>
      </c>
      <c r="N95" s="104">
        <f t="shared" si="7"/>
        <v>0.99999989993678007</v>
      </c>
    </row>
    <row r="96" spans="1:14">
      <c r="A96" s="49"/>
      <c r="B96" s="70" t="s">
        <v>1027</v>
      </c>
      <c r="C96" s="91" t="s">
        <v>1028</v>
      </c>
      <c r="D96" s="72"/>
      <c r="E96" s="73">
        <v>0.1</v>
      </c>
      <c r="F96" s="73"/>
      <c r="G96" s="73">
        <v>0.2</v>
      </c>
      <c r="H96" s="73">
        <v>24802189</v>
      </c>
      <c r="I96" s="107">
        <f t="shared" si="21"/>
        <v>7.0869533209278347E-4</v>
      </c>
      <c r="J96" s="73">
        <v>0</v>
      </c>
      <c r="K96" s="73">
        <v>24802188</v>
      </c>
      <c r="L96" s="107">
        <f t="shared" si="19"/>
        <v>7.1239644281231201E-4</v>
      </c>
      <c r="M96" s="73">
        <v>0</v>
      </c>
      <c r="N96" s="104">
        <f t="shared" si="7"/>
        <v>0.99999995968097821</v>
      </c>
    </row>
    <row r="97" spans="1:14">
      <c r="A97" s="49"/>
      <c r="B97" s="70" t="s">
        <v>1029</v>
      </c>
      <c r="C97" s="91" t="s">
        <v>1030</v>
      </c>
      <c r="D97" s="72"/>
      <c r="E97" s="73">
        <v>0.1</v>
      </c>
      <c r="F97" s="73"/>
      <c r="G97" s="73">
        <v>0.2</v>
      </c>
      <c r="H97" s="73">
        <v>14104211</v>
      </c>
      <c r="I97" s="107">
        <f t="shared" si="21"/>
        <v>4.0301235098852319E-4</v>
      </c>
      <c r="J97" s="73">
        <v>0</v>
      </c>
      <c r="K97" s="73">
        <v>9104211</v>
      </c>
      <c r="L97" s="107">
        <f t="shared" si="19"/>
        <v>2.6150142604405391E-4</v>
      </c>
      <c r="M97" s="73">
        <v>0</v>
      </c>
      <c r="N97" s="104">
        <f t="shared" si="7"/>
        <v>0.64549594443815395</v>
      </c>
    </row>
    <row r="98" spans="1:14">
      <c r="A98" s="49"/>
      <c r="B98" s="70" t="s">
        <v>1031</v>
      </c>
      <c r="C98" s="91" t="s">
        <v>1032</v>
      </c>
      <c r="D98" s="72"/>
      <c r="E98" s="73">
        <v>0.1</v>
      </c>
      <c r="F98" s="73"/>
      <c r="G98" s="73">
        <v>0.2</v>
      </c>
      <c r="H98" s="73">
        <v>5698187</v>
      </c>
      <c r="I98" s="107">
        <f t="shared" si="21"/>
        <v>1.6281944018295245E-4</v>
      </c>
      <c r="J98" s="73">
        <v>0</v>
      </c>
      <c r="K98" s="73">
        <v>5698187</v>
      </c>
      <c r="L98" s="107">
        <f t="shared" si="19"/>
        <v>1.6366975967117739E-4</v>
      </c>
      <c r="M98" s="73">
        <v>0</v>
      </c>
      <c r="N98" s="104">
        <f t="shared" si="7"/>
        <v>1</v>
      </c>
    </row>
    <row r="99" spans="1:14">
      <c r="A99" s="49"/>
      <c r="B99" s="70" t="s">
        <v>1033</v>
      </c>
      <c r="C99" s="91" t="s">
        <v>1034</v>
      </c>
      <c r="D99" s="72"/>
      <c r="E99" s="73">
        <v>0.1</v>
      </c>
      <c r="F99" s="73"/>
      <c r="G99" s="73">
        <v>0.2</v>
      </c>
      <c r="H99" s="73">
        <v>14896228</v>
      </c>
      <c r="I99" s="107">
        <f t="shared" si="21"/>
        <v>4.2564336758299114E-4</v>
      </c>
      <c r="J99" s="73">
        <v>0</v>
      </c>
      <c r="K99" s="73">
        <v>14896228</v>
      </c>
      <c r="L99" s="107">
        <f t="shared" si="19"/>
        <v>4.2786627689948804E-4</v>
      </c>
      <c r="M99" s="73">
        <v>0</v>
      </c>
      <c r="N99" s="104">
        <f t="shared" si="7"/>
        <v>1</v>
      </c>
    </row>
    <row r="100" spans="1:14">
      <c r="A100" s="49"/>
      <c r="B100" s="70" t="s">
        <v>1035</v>
      </c>
      <c r="C100" s="91" t="s">
        <v>1036</v>
      </c>
      <c r="D100" s="72"/>
      <c r="E100" s="73">
        <v>0.1</v>
      </c>
      <c r="F100" s="73"/>
      <c r="G100" s="73">
        <v>0.2</v>
      </c>
      <c r="H100" s="73">
        <v>34538665</v>
      </c>
      <c r="I100" s="107">
        <f t="shared" si="21"/>
        <v>9.8690444872492488E-4</v>
      </c>
      <c r="J100" s="73">
        <v>0</v>
      </c>
      <c r="K100" s="73">
        <v>34478214</v>
      </c>
      <c r="L100" s="107">
        <f t="shared" si="19"/>
        <v>9.9032218480569752E-4</v>
      </c>
      <c r="M100" s="73">
        <v>0</v>
      </c>
      <c r="N100" s="104">
        <f t="shared" si="7"/>
        <v>0.99824975864006327</v>
      </c>
    </row>
    <row r="101" spans="1:14">
      <c r="A101" s="49"/>
      <c r="B101" s="70" t="s">
        <v>181</v>
      </c>
      <c r="C101" s="91" t="s">
        <v>182</v>
      </c>
      <c r="D101" s="72">
        <v>0</v>
      </c>
      <c r="E101" s="73">
        <v>0</v>
      </c>
      <c r="F101" s="73">
        <v>410489439</v>
      </c>
      <c r="G101" s="73">
        <v>1.2</v>
      </c>
      <c r="H101" s="73"/>
      <c r="I101" s="107">
        <f>H101/$H$119</f>
        <v>0</v>
      </c>
      <c r="J101" s="73">
        <f t="shared" si="8"/>
        <v>-410489439</v>
      </c>
      <c r="K101" s="73"/>
      <c r="L101" s="107">
        <f>K101/$K$119</f>
        <v>0</v>
      </c>
      <c r="M101" s="73">
        <f t="shared" si="6"/>
        <v>0</v>
      </c>
      <c r="N101" s="104" t="e">
        <f t="shared" si="7"/>
        <v>#DIV/0!</v>
      </c>
    </row>
    <row r="102" spans="1:14">
      <c r="A102" s="49"/>
      <c r="B102" s="70" t="s">
        <v>183</v>
      </c>
      <c r="C102" s="91" t="s">
        <v>184</v>
      </c>
      <c r="D102" s="72">
        <v>90672461</v>
      </c>
      <c r="E102" s="73">
        <v>0.3</v>
      </c>
      <c r="F102" s="73">
        <v>100000000</v>
      </c>
      <c r="G102" s="73">
        <v>0.3</v>
      </c>
      <c r="H102" s="73">
        <v>104519084</v>
      </c>
      <c r="I102" s="107">
        <f>H102/$H$119</f>
        <v>2.986518123275874E-3</v>
      </c>
      <c r="J102" s="73">
        <f t="shared" si="8"/>
        <v>4519084</v>
      </c>
      <c r="K102" s="73">
        <v>104519084</v>
      </c>
      <c r="L102" s="107">
        <f>K102/$K$119</f>
        <v>3.0021151217626942E-3</v>
      </c>
      <c r="M102" s="73">
        <f t="shared" si="6"/>
        <v>0</v>
      </c>
      <c r="N102" s="104">
        <f t="shared" si="7"/>
        <v>1</v>
      </c>
    </row>
    <row r="103" spans="1:14">
      <c r="A103" s="49"/>
      <c r="B103" s="70" t="s">
        <v>185</v>
      </c>
      <c r="C103" s="91" t="s">
        <v>186</v>
      </c>
      <c r="D103" s="72">
        <v>14852061</v>
      </c>
      <c r="E103" s="73">
        <v>0</v>
      </c>
      <c r="F103" s="73">
        <v>15000000</v>
      </c>
      <c r="G103" s="73">
        <v>0</v>
      </c>
      <c r="H103" s="73">
        <v>9916615</v>
      </c>
      <c r="I103" s="107">
        <f>H103/$H$119</f>
        <v>2.8335639086780922E-4</v>
      </c>
      <c r="J103" s="73">
        <f t="shared" si="8"/>
        <v>-5083385</v>
      </c>
      <c r="K103" s="73">
        <v>9814121</v>
      </c>
      <c r="L103" s="107">
        <f>K103/$K$119</f>
        <v>2.8189226247819787E-4</v>
      </c>
      <c r="M103" s="73">
        <f t="shared" si="6"/>
        <v>102494</v>
      </c>
      <c r="N103" s="104">
        <f t="shared" si="7"/>
        <v>0.98966441673897798</v>
      </c>
    </row>
    <row r="104" spans="1:14">
      <c r="A104" s="49"/>
      <c r="B104" s="70" t="s">
        <v>187</v>
      </c>
      <c r="C104" s="91" t="s">
        <v>188</v>
      </c>
      <c r="D104" s="72">
        <v>0</v>
      </c>
      <c r="E104" s="73">
        <v>0</v>
      </c>
      <c r="F104" s="73">
        <v>95472820</v>
      </c>
      <c r="G104" s="73">
        <v>0.3</v>
      </c>
      <c r="H104" s="73">
        <v>95472820</v>
      </c>
      <c r="I104" s="107">
        <f>H104/$H$119</f>
        <v>2.7280310570867165E-3</v>
      </c>
      <c r="J104" s="73">
        <f t="shared" si="8"/>
        <v>0</v>
      </c>
      <c r="K104" s="73">
        <v>95472820</v>
      </c>
      <c r="L104" s="107">
        <f>K104/$K$119</f>
        <v>2.7422781148687429E-3</v>
      </c>
      <c r="M104" s="73">
        <f t="shared" si="6"/>
        <v>0</v>
      </c>
      <c r="N104" s="104">
        <f t="shared" si="7"/>
        <v>1</v>
      </c>
    </row>
    <row r="105" spans="1:14">
      <c r="A105" s="49"/>
      <c r="B105" s="70" t="s">
        <v>189</v>
      </c>
      <c r="C105" s="91" t="s">
        <v>190</v>
      </c>
      <c r="D105" s="72">
        <v>0</v>
      </c>
      <c r="E105" s="73">
        <v>0</v>
      </c>
      <c r="F105" s="73">
        <v>0</v>
      </c>
      <c r="G105" s="73">
        <v>0</v>
      </c>
      <c r="H105" s="73"/>
      <c r="I105" s="107">
        <f>H105/$H$119</f>
        <v>0</v>
      </c>
      <c r="J105" s="73">
        <f t="shared" si="8"/>
        <v>0</v>
      </c>
      <c r="K105" s="72"/>
      <c r="L105" s="107">
        <f>K105/$K$119</f>
        <v>0</v>
      </c>
      <c r="M105" s="73">
        <f t="shared" si="6"/>
        <v>0</v>
      </c>
      <c r="N105" s="104" t="e">
        <f t="shared" si="7"/>
        <v>#DIV/0!</v>
      </c>
    </row>
    <row r="106" spans="1:14">
      <c r="A106" s="49"/>
      <c r="B106" s="70"/>
      <c r="C106" s="92" t="s">
        <v>56</v>
      </c>
      <c r="D106" s="77">
        <v>1246116737.6800001</v>
      </c>
      <c r="E106" s="78">
        <v>4.0999999999999996</v>
      </c>
      <c r="F106" s="78">
        <v>1537000000</v>
      </c>
      <c r="G106" s="78">
        <v>4.5</v>
      </c>
      <c r="H106" s="78">
        <f>SUM(H53:H105)</f>
        <v>1440231000</v>
      </c>
      <c r="I106" s="108">
        <f>H106/$H$119</f>
        <v>4.1153020277174795E-2</v>
      </c>
      <c r="J106" s="78">
        <f>H106-F106</f>
        <v>-96769000</v>
      </c>
      <c r="K106" s="77">
        <f>SUM(K53:K105)</f>
        <v>1357382230.4000001</v>
      </c>
      <c r="L106" s="108">
        <f>K106/$K$119</f>
        <v>3.8988264764124925E-2</v>
      </c>
      <c r="M106" s="78">
        <f t="shared" si="6"/>
        <v>82848769.599999905</v>
      </c>
      <c r="N106" s="105">
        <f t="shared" si="7"/>
        <v>0.94247536013320088</v>
      </c>
    </row>
    <row r="107" spans="1:14">
      <c r="A107" s="49"/>
      <c r="B107" s="70" t="s">
        <v>66</v>
      </c>
      <c r="C107" s="91" t="s">
        <v>67</v>
      </c>
      <c r="D107" s="72"/>
      <c r="E107" s="73"/>
      <c r="F107" s="73"/>
      <c r="G107" s="73"/>
      <c r="H107" s="73"/>
      <c r="I107" s="107">
        <f>H107/$H$119</f>
        <v>0</v>
      </c>
      <c r="J107" s="73">
        <f t="shared" si="8"/>
        <v>0</v>
      </c>
      <c r="K107" s="72"/>
      <c r="L107" s="107">
        <f>K107/$K$119</f>
        <v>0</v>
      </c>
      <c r="M107" s="73"/>
      <c r="N107" s="104"/>
    </row>
    <row r="108" spans="1:14">
      <c r="A108" s="49"/>
      <c r="B108" s="70"/>
      <c r="C108" s="92" t="s">
        <v>57</v>
      </c>
      <c r="D108" s="77">
        <v>0</v>
      </c>
      <c r="E108" s="78">
        <v>0</v>
      </c>
      <c r="F108" s="78">
        <v>0</v>
      </c>
      <c r="G108" s="78">
        <v>0</v>
      </c>
      <c r="H108" s="78">
        <f>H107</f>
        <v>0</v>
      </c>
      <c r="I108" s="108">
        <f>H108/$H$119</f>
        <v>0</v>
      </c>
      <c r="J108" s="78">
        <f t="shared" si="8"/>
        <v>0</v>
      </c>
      <c r="K108" s="77">
        <f>K107</f>
        <v>0</v>
      </c>
      <c r="L108" s="108">
        <f>K108/$K$119</f>
        <v>0</v>
      </c>
      <c r="M108" s="78">
        <v>0</v>
      </c>
      <c r="N108" s="105">
        <v>0</v>
      </c>
    </row>
    <row r="109" spans="1:14">
      <c r="A109" s="49"/>
      <c r="B109" s="70"/>
      <c r="C109" s="90" t="s">
        <v>87</v>
      </c>
      <c r="D109" s="82">
        <v>42756844.109999999</v>
      </c>
      <c r="E109" s="83">
        <v>100</v>
      </c>
      <c r="F109" s="83"/>
      <c r="G109" s="83"/>
      <c r="H109" s="83"/>
      <c r="I109" s="83"/>
      <c r="J109" s="83"/>
      <c r="K109" s="82">
        <f>K110+K116</f>
        <v>26243854</v>
      </c>
      <c r="L109" s="83">
        <v>100</v>
      </c>
      <c r="M109" s="83"/>
      <c r="N109" s="84"/>
    </row>
    <row r="110" spans="1:14">
      <c r="A110" s="49"/>
      <c r="B110" s="70"/>
      <c r="C110" s="90" t="s">
        <v>88</v>
      </c>
      <c r="D110" s="82">
        <v>41218340.109999999</v>
      </c>
      <c r="E110" s="83">
        <v>96.4</v>
      </c>
      <c r="F110" s="83"/>
      <c r="G110" s="83"/>
      <c r="H110" s="83"/>
      <c r="I110" s="83"/>
      <c r="J110" s="83"/>
      <c r="K110" s="82">
        <f>K31</f>
        <v>26082854</v>
      </c>
      <c r="L110" s="83">
        <v>98.5</v>
      </c>
      <c r="M110" s="83"/>
      <c r="N110" s="84"/>
    </row>
    <row r="111" spans="1:14">
      <c r="A111" s="49"/>
      <c r="B111" s="70" t="s">
        <v>66</v>
      </c>
      <c r="C111" s="91" t="s">
        <v>67</v>
      </c>
      <c r="D111" s="72"/>
      <c r="E111" s="73"/>
      <c r="F111" s="73"/>
      <c r="G111" s="73"/>
      <c r="H111" s="73"/>
      <c r="I111" s="73"/>
      <c r="J111" s="73"/>
      <c r="K111" s="72"/>
      <c r="L111" s="73"/>
      <c r="M111" s="73"/>
      <c r="N111" s="74"/>
    </row>
    <row r="112" spans="1:14">
      <c r="A112" s="49"/>
      <c r="B112" s="70" t="s">
        <v>96</v>
      </c>
      <c r="C112" s="91" t="s">
        <v>97</v>
      </c>
      <c r="D112" s="72">
        <v>10869831.109999999</v>
      </c>
      <c r="E112" s="73">
        <v>25.4</v>
      </c>
      <c r="F112" s="73"/>
      <c r="G112" s="73"/>
      <c r="H112" s="73"/>
      <c r="I112" s="73"/>
      <c r="J112" s="73"/>
      <c r="K112" s="72"/>
      <c r="L112" s="73">
        <v>22.8</v>
      </c>
      <c r="M112" s="73"/>
      <c r="N112" s="74"/>
    </row>
    <row r="113" spans="1:14">
      <c r="A113" s="49"/>
      <c r="B113" s="70" t="s">
        <v>104</v>
      </c>
      <c r="C113" s="91" t="s">
        <v>105</v>
      </c>
      <c r="D113" s="72">
        <v>30096580</v>
      </c>
      <c r="E113" s="73">
        <v>70.400000000000006</v>
      </c>
      <c r="F113" s="73"/>
      <c r="G113" s="73"/>
      <c r="H113" s="73"/>
      <c r="I113" s="73"/>
      <c r="J113" s="73"/>
      <c r="K113" s="72"/>
      <c r="L113" s="73">
        <v>70.3</v>
      </c>
      <c r="M113" s="73"/>
      <c r="N113" s="74"/>
    </row>
    <row r="114" spans="1:14">
      <c r="A114" s="49"/>
      <c r="B114" s="70" t="s">
        <v>191</v>
      </c>
      <c r="C114" s="91" t="s">
        <v>192</v>
      </c>
      <c r="D114" s="72">
        <v>251929</v>
      </c>
      <c r="E114" s="73">
        <v>0.6</v>
      </c>
      <c r="F114" s="73"/>
      <c r="G114" s="73"/>
      <c r="H114" s="73"/>
      <c r="I114" s="73"/>
      <c r="J114" s="73"/>
      <c r="K114" s="72"/>
      <c r="L114" s="73">
        <v>0</v>
      </c>
      <c r="M114" s="73"/>
      <c r="N114" s="74"/>
    </row>
    <row r="115" spans="1:14">
      <c r="A115" s="49"/>
      <c r="B115" s="70" t="s">
        <v>193</v>
      </c>
      <c r="C115" s="91" t="s">
        <v>194</v>
      </c>
      <c r="D115" s="72">
        <v>0</v>
      </c>
      <c r="E115" s="73">
        <v>0</v>
      </c>
      <c r="F115" s="73"/>
      <c r="G115" s="73"/>
      <c r="H115" s="73"/>
      <c r="I115" s="73"/>
      <c r="J115" s="73"/>
      <c r="K115" s="72"/>
      <c r="L115" s="73">
        <v>5.4</v>
      </c>
      <c r="M115" s="73"/>
      <c r="N115" s="74"/>
    </row>
    <row r="116" spans="1:14">
      <c r="A116" s="49"/>
      <c r="B116" s="70"/>
      <c r="C116" s="90" t="s">
        <v>195</v>
      </c>
      <c r="D116" s="82">
        <v>1538504</v>
      </c>
      <c r="E116" s="83">
        <v>3.6</v>
      </c>
      <c r="F116" s="83"/>
      <c r="G116" s="83"/>
      <c r="H116" s="83"/>
      <c r="I116" s="83"/>
      <c r="J116" s="83"/>
      <c r="K116" s="82">
        <f>K32</f>
        <v>161000</v>
      </c>
      <c r="L116" s="83">
        <v>1.5</v>
      </c>
      <c r="M116" s="83"/>
      <c r="N116" s="84"/>
    </row>
    <row r="117" spans="1:14">
      <c r="A117" s="49"/>
      <c r="B117" s="70" t="s">
        <v>66</v>
      </c>
      <c r="C117" s="91" t="s">
        <v>67</v>
      </c>
      <c r="D117" s="72"/>
      <c r="E117" s="73"/>
      <c r="F117" s="73"/>
      <c r="G117" s="73"/>
      <c r="H117" s="73"/>
      <c r="I117" s="73"/>
      <c r="J117" s="73"/>
      <c r="K117" s="72"/>
      <c r="L117" s="73"/>
      <c r="M117" s="73"/>
      <c r="N117" s="74"/>
    </row>
    <row r="118" spans="1:14">
      <c r="A118" s="49"/>
      <c r="B118" s="70" t="s">
        <v>108</v>
      </c>
      <c r="C118" s="91" t="s">
        <v>109</v>
      </c>
      <c r="D118" s="72">
        <v>1538504</v>
      </c>
      <c r="E118" s="73">
        <v>3.6</v>
      </c>
      <c r="F118" s="73"/>
      <c r="G118" s="73"/>
      <c r="H118" s="73"/>
      <c r="I118" s="73"/>
      <c r="J118" s="73"/>
      <c r="K118" s="72">
        <v>161000</v>
      </c>
      <c r="L118" s="73">
        <v>1.5</v>
      </c>
      <c r="M118" s="73"/>
      <c r="N118" s="74"/>
    </row>
    <row r="119" spans="1:14" ht="15.75" thickBot="1">
      <c r="A119" s="49"/>
      <c r="B119" s="70"/>
      <c r="C119" s="93" t="s">
        <v>62</v>
      </c>
      <c r="D119" s="94">
        <v>30189171671.849998</v>
      </c>
      <c r="E119" s="95"/>
      <c r="F119" s="95">
        <v>34272397000</v>
      </c>
      <c r="G119" s="95"/>
      <c r="H119" s="95">
        <f>H36+H51</f>
        <v>34996969610</v>
      </c>
      <c r="I119" s="95"/>
      <c r="J119" s="95">
        <f>J36+J51</f>
        <v>724572610</v>
      </c>
      <c r="K119" s="94">
        <f>K36+K51+K109</f>
        <v>34815148573.860001</v>
      </c>
      <c r="L119" s="95"/>
      <c r="M119" s="95">
        <f>M36+M51</f>
        <v>208064890.14000082</v>
      </c>
      <c r="N119" s="96"/>
    </row>
    <row r="120" spans="1:14" ht="15.75" thickTop="1">
      <c r="A120" s="49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1:14">
      <c r="A121" s="49"/>
      <c r="B121" s="50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</row>
    <row r="122" spans="1:14">
      <c r="A122" s="49"/>
      <c r="B122" s="137" t="s">
        <v>89</v>
      </c>
      <c r="C122" s="97" t="s">
        <v>90</v>
      </c>
      <c r="D122" s="137" t="s">
        <v>91</v>
      </c>
      <c r="E122" s="137"/>
      <c r="F122" s="97" t="s">
        <v>90</v>
      </c>
      <c r="G122" s="138"/>
      <c r="H122" s="138"/>
      <c r="I122" s="97"/>
      <c r="J122" s="97"/>
      <c r="K122" s="97"/>
      <c r="L122" s="97"/>
      <c r="M122" s="97"/>
      <c r="N122" s="49"/>
    </row>
    <row r="123" spans="1:14">
      <c r="A123" s="49"/>
      <c r="B123" s="137"/>
      <c r="C123" s="97" t="s">
        <v>92</v>
      </c>
      <c r="D123" s="137"/>
      <c r="E123" s="137"/>
      <c r="F123" s="97" t="s">
        <v>92</v>
      </c>
      <c r="G123" s="138"/>
      <c r="H123" s="138"/>
      <c r="I123" s="97"/>
      <c r="J123" s="97"/>
      <c r="K123" s="97"/>
      <c r="L123" s="97"/>
      <c r="M123" s="97"/>
      <c r="N123" s="49"/>
    </row>
    <row r="124" spans="1:14">
      <c r="A124" s="49"/>
      <c r="B124" s="137"/>
      <c r="C124" s="97" t="s">
        <v>93</v>
      </c>
      <c r="D124" s="137"/>
      <c r="E124" s="137"/>
      <c r="F124" s="97" t="s">
        <v>93</v>
      </c>
      <c r="G124" s="138"/>
      <c r="H124" s="138"/>
      <c r="I124" s="97"/>
      <c r="J124" s="97"/>
      <c r="K124" s="97"/>
      <c r="L124" s="97"/>
      <c r="M124" s="97"/>
      <c r="N124" s="4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120:N120"/>
    <mergeCell ref="B122:B124"/>
    <mergeCell ref="D122:E124"/>
    <mergeCell ref="G122:H122"/>
    <mergeCell ref="G123:H123"/>
    <mergeCell ref="G124:H124"/>
  </mergeCells>
  <pageMargins left="0" right="0" top="0" bottom="0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11"/>
  <sheetViews>
    <sheetView zoomScale="115" zoomScaleNormal="115" workbookViewId="0">
      <selection activeCell="B107" sqref="B107:N107"/>
    </sheetView>
  </sheetViews>
  <sheetFormatPr defaultRowHeight="15"/>
  <cols>
    <col min="1" max="1" width="3.28515625" style="51" customWidth="1"/>
    <col min="2" max="2" width="15" style="51" customWidth="1"/>
    <col min="3" max="3" width="51.7109375" style="51" customWidth="1"/>
    <col min="4" max="4" width="16.28515625" style="51" customWidth="1"/>
    <col min="5" max="5" width="11.140625" style="51" customWidth="1"/>
    <col min="6" max="6" width="16.28515625" style="51" customWidth="1"/>
    <col min="7" max="7" width="11.140625" style="51" customWidth="1"/>
    <col min="8" max="8" width="16.28515625" style="51" customWidth="1"/>
    <col min="9" max="9" width="11.140625" style="51" customWidth="1"/>
    <col min="10" max="10" width="15.85546875" style="51" customWidth="1"/>
    <col min="11" max="11" width="16.28515625" style="51" customWidth="1"/>
    <col min="12" max="12" width="11.140625" style="51" customWidth="1"/>
    <col min="13" max="13" width="15" style="51" customWidth="1"/>
    <col min="14" max="14" width="11.7109375" style="51" customWidth="1"/>
    <col min="15" max="16384" width="9.140625" style="51"/>
  </cols>
  <sheetData>
    <row r="1" spans="1:14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>
      <c r="A3" s="49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49"/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thickBot="1">
      <c r="A5" s="150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6.5" thickTop="1" thickBot="1">
      <c r="A6" s="150"/>
      <c r="B6" s="151" t="s">
        <v>3</v>
      </c>
      <c r="C6" s="152" t="s">
        <v>4</v>
      </c>
      <c r="D6" s="152"/>
      <c r="E6" s="152"/>
      <c r="F6" s="153" t="s">
        <v>5</v>
      </c>
      <c r="G6" s="153"/>
      <c r="H6" s="154" t="s">
        <v>6</v>
      </c>
      <c r="I6" s="154"/>
      <c r="J6" s="154"/>
      <c r="K6" s="154"/>
      <c r="L6" s="154"/>
      <c r="M6" s="154"/>
      <c r="N6" s="154"/>
    </row>
    <row r="7" spans="1:14" ht="15.75" thickTop="1">
      <c r="A7" s="49"/>
      <c r="B7" s="151"/>
      <c r="C7" s="152"/>
      <c r="D7" s="152"/>
      <c r="E7" s="152"/>
      <c r="F7" s="153"/>
      <c r="G7" s="153"/>
      <c r="H7" s="154"/>
      <c r="I7" s="154"/>
      <c r="J7" s="154"/>
      <c r="K7" s="154"/>
      <c r="L7" s="154"/>
      <c r="M7" s="154"/>
      <c r="N7" s="154"/>
    </row>
    <row r="8" spans="1:14">
      <c r="A8" s="49"/>
      <c r="B8" s="52" t="s">
        <v>7</v>
      </c>
      <c r="C8" s="139" t="s">
        <v>196</v>
      </c>
      <c r="D8" s="139"/>
      <c r="E8" s="139"/>
      <c r="F8" s="140" t="s">
        <v>9</v>
      </c>
      <c r="G8" s="140"/>
      <c r="H8" s="141" t="s">
        <v>197</v>
      </c>
      <c r="I8" s="141"/>
      <c r="J8" s="141"/>
      <c r="K8" s="141"/>
      <c r="L8" s="141"/>
      <c r="M8" s="141"/>
      <c r="N8" s="141"/>
    </row>
    <row r="9" spans="1:14" ht="15.75" thickBot="1">
      <c r="A9" s="49"/>
      <c r="B9" s="142" t="s">
        <v>11</v>
      </c>
      <c r="C9" s="142"/>
      <c r="D9" s="143" t="s">
        <v>12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ht="16.5" thickTop="1" thickBot="1">
      <c r="A10" s="49"/>
      <c r="B10" s="142"/>
      <c r="C10" s="142"/>
      <c r="D10" s="53" t="s">
        <v>13</v>
      </c>
      <c r="E10" s="54">
        <v>2024</v>
      </c>
      <c r="F10" s="144" t="s">
        <v>14</v>
      </c>
      <c r="G10" s="144"/>
      <c r="H10" s="144" t="s">
        <v>14</v>
      </c>
      <c r="I10" s="144"/>
      <c r="J10" s="55" t="s">
        <v>14</v>
      </c>
      <c r="K10" s="144" t="s">
        <v>14</v>
      </c>
      <c r="L10" s="144"/>
      <c r="M10" s="145" t="s">
        <v>15</v>
      </c>
      <c r="N10" s="146" t="s">
        <v>16</v>
      </c>
    </row>
    <row r="11" spans="1:14" ht="37.5" thickTop="1" thickBot="1">
      <c r="A11" s="49"/>
      <c r="B11" s="142"/>
      <c r="C11" s="142"/>
      <c r="D11" s="56" t="s">
        <v>17</v>
      </c>
      <c r="E11" s="57" t="s">
        <v>18</v>
      </c>
      <c r="F11" s="58" t="s">
        <v>19</v>
      </c>
      <c r="G11" s="59" t="s">
        <v>18</v>
      </c>
      <c r="H11" s="58" t="s">
        <v>20</v>
      </c>
      <c r="I11" s="59" t="s">
        <v>18</v>
      </c>
      <c r="J11" s="60" t="s">
        <v>21</v>
      </c>
      <c r="K11" s="58" t="s">
        <v>22</v>
      </c>
      <c r="L11" s="59" t="s">
        <v>18</v>
      </c>
      <c r="M11" s="145"/>
      <c r="N11" s="146"/>
    </row>
    <row r="12" spans="1:14" ht="16.5" thickTop="1" thickBot="1">
      <c r="A12" s="49"/>
      <c r="B12" s="142"/>
      <c r="C12" s="142"/>
      <c r="D12" s="61" t="s">
        <v>23</v>
      </c>
      <c r="E12" s="61" t="s">
        <v>24</v>
      </c>
      <c r="F12" s="61" t="s">
        <v>25</v>
      </c>
      <c r="G12" s="61" t="s">
        <v>26</v>
      </c>
      <c r="H12" s="61" t="s">
        <v>27</v>
      </c>
      <c r="I12" s="61" t="s">
        <v>28</v>
      </c>
      <c r="J12" s="61" t="s">
        <v>29</v>
      </c>
      <c r="K12" s="61" t="s">
        <v>30</v>
      </c>
      <c r="L12" s="61" t="s">
        <v>31</v>
      </c>
      <c r="M12" s="61" t="s">
        <v>32</v>
      </c>
      <c r="N12" s="62" t="s">
        <v>33</v>
      </c>
    </row>
    <row r="13" spans="1:14" ht="15.75" thickTop="1">
      <c r="A13" s="49"/>
      <c r="B13" s="134" t="s">
        <v>34</v>
      </c>
      <c r="C13" s="134"/>
      <c r="D13" s="63"/>
      <c r="E13" s="64"/>
      <c r="F13" s="63"/>
      <c r="G13" s="64"/>
      <c r="H13" s="63"/>
      <c r="I13" s="64"/>
      <c r="J13" s="65"/>
      <c r="K13" s="63"/>
      <c r="L13" s="64"/>
      <c r="M13" s="63"/>
      <c r="N13" s="66"/>
    </row>
    <row r="14" spans="1:14">
      <c r="A14" s="49"/>
      <c r="B14" s="67" t="s">
        <v>35</v>
      </c>
      <c r="C14" s="68" t="s">
        <v>36</v>
      </c>
      <c r="D14" s="63"/>
      <c r="E14" s="64"/>
      <c r="F14" s="63"/>
      <c r="G14" s="64"/>
      <c r="H14" s="63"/>
      <c r="I14" s="64"/>
      <c r="J14" s="69"/>
      <c r="K14" s="63"/>
      <c r="L14" s="64"/>
      <c r="M14" s="63"/>
      <c r="N14" s="66"/>
    </row>
    <row r="15" spans="1:14">
      <c r="A15" s="49"/>
      <c r="B15" s="70" t="s">
        <v>37</v>
      </c>
      <c r="C15" s="71" t="s">
        <v>38</v>
      </c>
      <c r="D15" s="72">
        <v>6296137218.79</v>
      </c>
      <c r="E15" s="73">
        <v>35.4</v>
      </c>
      <c r="F15" s="73">
        <v>8457555000</v>
      </c>
      <c r="G15" s="73">
        <v>35.4</v>
      </c>
      <c r="H15" s="73">
        <v>7125721950</v>
      </c>
      <c r="I15" s="107">
        <f>H15/$H$30</f>
        <v>0.69977068868879433</v>
      </c>
      <c r="J15" s="73">
        <f>H15-F15</f>
        <v>-1331833050</v>
      </c>
      <c r="K15" s="73">
        <v>7125693140</v>
      </c>
      <c r="L15" s="107">
        <f>K15/$K$30</f>
        <v>0.71118063495613992</v>
      </c>
      <c r="M15" s="73">
        <f>H15-K15</f>
        <v>28810</v>
      </c>
      <c r="N15" s="104">
        <f>K15/H15</f>
        <v>0.99999595690090037</v>
      </c>
    </row>
    <row r="16" spans="1:14">
      <c r="A16" s="49"/>
      <c r="B16" s="70" t="s">
        <v>39</v>
      </c>
      <c r="C16" s="71" t="s">
        <v>40</v>
      </c>
      <c r="D16" s="72">
        <v>1089587023.5</v>
      </c>
      <c r="E16" s="73">
        <v>37.5</v>
      </c>
      <c r="F16" s="73">
        <v>1265044000</v>
      </c>
      <c r="G16" s="73">
        <v>37.5</v>
      </c>
      <c r="H16" s="73">
        <v>1193200030</v>
      </c>
      <c r="I16" s="107">
        <f t="shared" ref="I16:I30" si="0">H16/$H$30</f>
        <v>0.11717639455979474</v>
      </c>
      <c r="J16" s="73">
        <f t="shared" ref="J16:J30" si="1">H16-F16</f>
        <v>-71843970</v>
      </c>
      <c r="K16" s="73">
        <v>1193200030</v>
      </c>
      <c r="L16" s="107">
        <f t="shared" ref="L16:L30" si="2">K16/$K$30</f>
        <v>0.11908746816524927</v>
      </c>
      <c r="M16" s="73">
        <f t="shared" ref="M16:M30" si="3">H16-K16</f>
        <v>0</v>
      </c>
      <c r="N16" s="104">
        <f t="shared" ref="N16:N30" si="4">K16/H16</f>
        <v>1</v>
      </c>
    </row>
    <row r="17" spans="1:14">
      <c r="A17" s="49"/>
      <c r="B17" s="70" t="s">
        <v>41</v>
      </c>
      <c r="C17" s="71" t="s">
        <v>42</v>
      </c>
      <c r="D17" s="72">
        <v>197756399.58000001</v>
      </c>
      <c r="E17" s="73">
        <v>17.899999999999999</v>
      </c>
      <c r="F17" s="73">
        <v>259401000</v>
      </c>
      <c r="G17" s="73">
        <v>17.899999999999999</v>
      </c>
      <c r="H17" s="73">
        <v>256426420</v>
      </c>
      <c r="I17" s="107">
        <f t="shared" si="0"/>
        <v>2.5181966652712575E-2</v>
      </c>
      <c r="J17" s="73">
        <f t="shared" si="1"/>
        <v>-2974580</v>
      </c>
      <c r="K17" s="73">
        <v>191594590</v>
      </c>
      <c r="L17" s="107">
        <f t="shared" si="2"/>
        <v>1.9122120401940477E-2</v>
      </c>
      <c r="M17" s="73">
        <f t="shared" si="3"/>
        <v>64831830</v>
      </c>
      <c r="N17" s="104">
        <f t="shared" si="4"/>
        <v>0.74717180078402212</v>
      </c>
    </row>
    <row r="18" spans="1:14">
      <c r="A18" s="49"/>
      <c r="B18" s="70" t="s">
        <v>43</v>
      </c>
      <c r="C18" s="71" t="s">
        <v>44</v>
      </c>
      <c r="D18" s="72">
        <v>0</v>
      </c>
      <c r="E18" s="73">
        <v>0</v>
      </c>
      <c r="F18" s="73">
        <v>0</v>
      </c>
      <c r="G18" s="73">
        <v>0</v>
      </c>
      <c r="H18" s="73">
        <v>0</v>
      </c>
      <c r="I18" s="107">
        <f t="shared" si="0"/>
        <v>0</v>
      </c>
      <c r="J18" s="73">
        <f t="shared" si="1"/>
        <v>0</v>
      </c>
      <c r="K18" s="73">
        <v>0</v>
      </c>
      <c r="L18" s="107">
        <f t="shared" si="2"/>
        <v>0</v>
      </c>
      <c r="M18" s="73">
        <f t="shared" si="3"/>
        <v>0</v>
      </c>
      <c r="N18" s="104" t="e">
        <f t="shared" si="4"/>
        <v>#DIV/0!</v>
      </c>
    </row>
    <row r="19" spans="1:14">
      <c r="A19" s="49"/>
      <c r="B19" s="70" t="s">
        <v>45</v>
      </c>
      <c r="C19" s="71" t="s">
        <v>46</v>
      </c>
      <c r="D19" s="72">
        <v>0</v>
      </c>
      <c r="E19" s="73">
        <v>0</v>
      </c>
      <c r="F19" s="73">
        <v>0</v>
      </c>
      <c r="G19" s="73">
        <v>0</v>
      </c>
      <c r="H19" s="73">
        <v>0</v>
      </c>
      <c r="I19" s="107">
        <f t="shared" si="0"/>
        <v>0</v>
      </c>
      <c r="J19" s="73">
        <f t="shared" si="1"/>
        <v>0</v>
      </c>
      <c r="K19" s="73">
        <v>0</v>
      </c>
      <c r="L19" s="107">
        <f t="shared" si="2"/>
        <v>0</v>
      </c>
      <c r="M19" s="73">
        <f t="shared" si="3"/>
        <v>0</v>
      </c>
      <c r="N19" s="104" t="e">
        <f t="shared" si="4"/>
        <v>#DIV/0!</v>
      </c>
    </row>
    <row r="20" spans="1:14">
      <c r="A20" s="49"/>
      <c r="B20" s="70" t="s">
        <v>47</v>
      </c>
      <c r="C20" s="71" t="s">
        <v>48</v>
      </c>
      <c r="D20" s="72">
        <v>5956500</v>
      </c>
      <c r="E20" s="73">
        <v>0</v>
      </c>
      <c r="F20" s="73">
        <v>0</v>
      </c>
      <c r="G20" s="73">
        <v>0</v>
      </c>
      <c r="H20" s="73">
        <v>0</v>
      </c>
      <c r="I20" s="107">
        <f t="shared" si="0"/>
        <v>0</v>
      </c>
      <c r="J20" s="73">
        <f t="shared" si="1"/>
        <v>0</v>
      </c>
      <c r="K20" s="73">
        <v>0</v>
      </c>
      <c r="L20" s="107">
        <f t="shared" si="2"/>
        <v>0</v>
      </c>
      <c r="M20" s="73">
        <f t="shared" si="3"/>
        <v>0</v>
      </c>
      <c r="N20" s="104" t="e">
        <f t="shared" si="4"/>
        <v>#DIV/0!</v>
      </c>
    </row>
    <row r="21" spans="1:14">
      <c r="A21" s="49"/>
      <c r="B21" s="70" t="s">
        <v>49</v>
      </c>
      <c r="C21" s="71" t="s">
        <v>50</v>
      </c>
      <c r="D21" s="72">
        <v>111297669</v>
      </c>
      <c r="E21" s="73">
        <v>4.8</v>
      </c>
      <c r="F21" s="73">
        <v>100000000</v>
      </c>
      <c r="G21" s="73">
        <v>4.8</v>
      </c>
      <c r="H21" s="73">
        <v>112000000</v>
      </c>
      <c r="I21" s="107">
        <f t="shared" si="0"/>
        <v>1.0998789692200235E-2</v>
      </c>
      <c r="J21" s="73">
        <f t="shared" si="1"/>
        <v>12000000</v>
      </c>
      <c r="K21" s="73">
        <v>111101140</v>
      </c>
      <c r="L21" s="107">
        <f t="shared" si="2"/>
        <v>1.1088462236187592E-2</v>
      </c>
      <c r="M21" s="73">
        <f t="shared" si="3"/>
        <v>898860</v>
      </c>
      <c r="N21" s="104">
        <f t="shared" si="4"/>
        <v>0.99197446428571423</v>
      </c>
    </row>
    <row r="22" spans="1:14">
      <c r="A22" s="49"/>
      <c r="B22" s="75"/>
      <c r="C22" s="76" t="s">
        <v>51</v>
      </c>
      <c r="D22" s="77">
        <v>7700734810.8699999</v>
      </c>
      <c r="E22" s="78">
        <v>34.799999999999997</v>
      </c>
      <c r="F22" s="78">
        <v>10082000000</v>
      </c>
      <c r="G22" s="78">
        <v>34.799999999999997</v>
      </c>
      <c r="H22" s="78">
        <f>SUM(H15:H21)</f>
        <v>8687348400</v>
      </c>
      <c r="I22" s="108">
        <f t="shared" si="0"/>
        <v>0.85312783959350191</v>
      </c>
      <c r="J22" s="78">
        <f t="shared" si="1"/>
        <v>-1394651600</v>
      </c>
      <c r="K22" s="77">
        <f>SUM(K15:K21)</f>
        <v>8621588900</v>
      </c>
      <c r="L22" s="108">
        <f t="shared" si="2"/>
        <v>0.86047868575951725</v>
      </c>
      <c r="M22" s="78">
        <f t="shared" si="3"/>
        <v>65759500</v>
      </c>
      <c r="N22" s="105">
        <f t="shared" si="4"/>
        <v>0.99243042905934331</v>
      </c>
    </row>
    <row r="23" spans="1:14">
      <c r="A23" s="49"/>
      <c r="B23" s="70" t="s">
        <v>52</v>
      </c>
      <c r="C23" s="71" t="s">
        <v>53</v>
      </c>
      <c r="D23" s="72">
        <v>0</v>
      </c>
      <c r="E23" s="73">
        <v>0</v>
      </c>
      <c r="F23" s="73">
        <v>0</v>
      </c>
      <c r="G23" s="73">
        <v>0</v>
      </c>
      <c r="H23" s="73"/>
      <c r="I23" s="107">
        <f t="shared" si="0"/>
        <v>0</v>
      </c>
      <c r="J23" s="73">
        <f t="shared" si="1"/>
        <v>0</v>
      </c>
      <c r="K23" s="72"/>
      <c r="L23" s="107">
        <f t="shared" si="2"/>
        <v>0</v>
      </c>
      <c r="M23" s="73">
        <f t="shared" si="3"/>
        <v>0</v>
      </c>
      <c r="N23" s="104" t="e">
        <f t="shared" si="4"/>
        <v>#DIV/0!</v>
      </c>
    </row>
    <row r="24" spans="1:14">
      <c r="A24" s="49"/>
      <c r="B24" s="70" t="s">
        <v>54</v>
      </c>
      <c r="C24" s="71" t="s">
        <v>55</v>
      </c>
      <c r="D24" s="72">
        <v>1031748950.6</v>
      </c>
      <c r="E24" s="73">
        <v>13.6</v>
      </c>
      <c r="F24" s="73">
        <v>1362000000</v>
      </c>
      <c r="G24" s="73">
        <v>13.6</v>
      </c>
      <c r="H24" s="73">
        <v>1495590190</v>
      </c>
      <c r="I24" s="107">
        <f t="shared" si="0"/>
        <v>0.14687216040649814</v>
      </c>
      <c r="J24" s="73">
        <f t="shared" si="1"/>
        <v>133590190</v>
      </c>
      <c r="K24" s="72">
        <v>1397937490</v>
      </c>
      <c r="L24" s="107">
        <f t="shared" si="2"/>
        <v>0.13952131424048278</v>
      </c>
      <c r="M24" s="73">
        <f t="shared" si="3"/>
        <v>97652700</v>
      </c>
      <c r="N24" s="104">
        <f t="shared" si="4"/>
        <v>0.93470624462975382</v>
      </c>
    </row>
    <row r="25" spans="1:14">
      <c r="A25" s="49"/>
      <c r="B25" s="75"/>
      <c r="C25" s="76" t="s">
        <v>56</v>
      </c>
      <c r="D25" s="77">
        <v>1031748950.6</v>
      </c>
      <c r="E25" s="78">
        <v>13.6</v>
      </c>
      <c r="F25" s="78">
        <v>1362000000</v>
      </c>
      <c r="G25" s="78">
        <v>13.6</v>
      </c>
      <c r="H25" s="78">
        <f>SUM(H23:H24)</f>
        <v>1495590190</v>
      </c>
      <c r="I25" s="108">
        <f t="shared" si="0"/>
        <v>0.14687216040649814</v>
      </c>
      <c r="J25" s="78">
        <f t="shared" si="1"/>
        <v>133590190</v>
      </c>
      <c r="K25" s="77">
        <f>SUM(K23:K24)</f>
        <v>1397937490</v>
      </c>
      <c r="L25" s="108">
        <f t="shared" si="2"/>
        <v>0.13952131424048278</v>
      </c>
      <c r="M25" s="78">
        <f t="shared" si="3"/>
        <v>97652700</v>
      </c>
      <c r="N25" s="105">
        <f t="shared" si="4"/>
        <v>0.93470624462975382</v>
      </c>
    </row>
    <row r="26" spans="1:14">
      <c r="A26" s="49"/>
      <c r="B26" s="70" t="s">
        <v>52</v>
      </c>
      <c r="C26" s="71" t="s">
        <v>53</v>
      </c>
      <c r="D26" s="72">
        <v>0</v>
      </c>
      <c r="E26" s="73">
        <v>0</v>
      </c>
      <c r="F26" s="73">
        <v>0</v>
      </c>
      <c r="G26" s="73">
        <v>0</v>
      </c>
      <c r="H26" s="73">
        <v>0</v>
      </c>
      <c r="I26" s="107">
        <f t="shared" si="0"/>
        <v>0</v>
      </c>
      <c r="J26" s="73">
        <f t="shared" si="1"/>
        <v>0</v>
      </c>
      <c r="K26" s="72">
        <v>0</v>
      </c>
      <c r="L26" s="107">
        <f t="shared" si="2"/>
        <v>0</v>
      </c>
      <c r="M26" s="73">
        <f t="shared" si="3"/>
        <v>0</v>
      </c>
      <c r="N26" s="104" t="e">
        <f t="shared" si="4"/>
        <v>#DIV/0!</v>
      </c>
    </row>
    <row r="27" spans="1:14">
      <c r="A27" s="49"/>
      <c r="B27" s="70" t="s">
        <v>54</v>
      </c>
      <c r="C27" s="71" t="s">
        <v>55</v>
      </c>
      <c r="D27" s="72">
        <v>0</v>
      </c>
      <c r="E27" s="73">
        <v>0</v>
      </c>
      <c r="F27" s="73">
        <v>0</v>
      </c>
      <c r="G27" s="73">
        <v>0</v>
      </c>
      <c r="H27" s="73"/>
      <c r="I27" s="107">
        <f t="shared" si="0"/>
        <v>0</v>
      </c>
      <c r="J27" s="73">
        <f t="shared" si="1"/>
        <v>0</v>
      </c>
      <c r="K27" s="72"/>
      <c r="L27" s="107">
        <f t="shared" si="2"/>
        <v>0</v>
      </c>
      <c r="M27" s="73">
        <f t="shared" si="3"/>
        <v>0</v>
      </c>
      <c r="N27" s="104" t="e">
        <f t="shared" si="4"/>
        <v>#DIV/0!</v>
      </c>
    </row>
    <row r="28" spans="1:14">
      <c r="A28" s="49"/>
      <c r="B28" s="75"/>
      <c r="C28" s="76" t="s">
        <v>57</v>
      </c>
      <c r="D28" s="77">
        <v>0</v>
      </c>
      <c r="E28" s="78">
        <v>0</v>
      </c>
      <c r="F28" s="78">
        <v>0</v>
      </c>
      <c r="G28" s="78">
        <v>0</v>
      </c>
      <c r="H28" s="78">
        <f>SUM(H26:H27)</f>
        <v>0</v>
      </c>
      <c r="I28" s="108">
        <f t="shared" si="0"/>
        <v>0</v>
      </c>
      <c r="J28" s="78">
        <f>H28-F28</f>
        <v>0</v>
      </c>
      <c r="K28" s="77">
        <f>SUM(K26:K27)</f>
        <v>0</v>
      </c>
      <c r="L28" s="108">
        <f t="shared" si="2"/>
        <v>0</v>
      </c>
      <c r="M28" s="78">
        <f t="shared" si="3"/>
        <v>0</v>
      </c>
      <c r="N28" s="105" t="e">
        <f t="shared" si="4"/>
        <v>#DIV/0!</v>
      </c>
    </row>
    <row r="29" spans="1:14">
      <c r="A29" s="49"/>
      <c r="B29" s="80"/>
      <c r="C29" s="81" t="s">
        <v>58</v>
      </c>
      <c r="D29" s="82">
        <v>1031748950.6</v>
      </c>
      <c r="E29" s="83">
        <v>13.6</v>
      </c>
      <c r="F29" s="83">
        <v>1362000000</v>
      </c>
      <c r="G29" s="83">
        <v>13.6</v>
      </c>
      <c r="H29" s="83">
        <f>H25+H28</f>
        <v>1495590190</v>
      </c>
      <c r="I29" s="109">
        <f t="shared" si="0"/>
        <v>0.14687216040649814</v>
      </c>
      <c r="J29" s="83">
        <f t="shared" si="1"/>
        <v>133590190</v>
      </c>
      <c r="K29" s="82">
        <f>K25+K28</f>
        <v>1397937490</v>
      </c>
      <c r="L29" s="109">
        <f t="shared" si="2"/>
        <v>0.13952131424048278</v>
      </c>
      <c r="M29" s="83">
        <f t="shared" si="3"/>
        <v>97652700</v>
      </c>
      <c r="N29" s="106">
        <f t="shared" si="4"/>
        <v>0.93470624462975382</v>
      </c>
    </row>
    <row r="30" spans="1:14">
      <c r="A30" s="49"/>
      <c r="B30" s="80"/>
      <c r="C30" s="81" t="s">
        <v>59</v>
      </c>
      <c r="D30" s="82">
        <v>8732483761.4699993</v>
      </c>
      <c r="E30" s="83">
        <v>32.299999999999997</v>
      </c>
      <c r="F30" s="83">
        <v>11444000000</v>
      </c>
      <c r="G30" s="83">
        <v>32.299999999999997</v>
      </c>
      <c r="H30" s="83">
        <f>H29+H22</f>
        <v>10182938590</v>
      </c>
      <c r="I30" s="109">
        <f t="shared" si="0"/>
        <v>1</v>
      </c>
      <c r="J30" s="83">
        <f t="shared" si="1"/>
        <v>-1261061410</v>
      </c>
      <c r="K30" s="82">
        <f>K29+K22</f>
        <v>10019526390</v>
      </c>
      <c r="L30" s="109">
        <f t="shared" si="2"/>
        <v>1</v>
      </c>
      <c r="M30" s="83">
        <f t="shared" si="3"/>
        <v>163412200</v>
      </c>
      <c r="N30" s="106">
        <f t="shared" si="4"/>
        <v>0.9839523533844664</v>
      </c>
    </row>
    <row r="31" spans="1:14">
      <c r="A31" s="49"/>
      <c r="B31" s="75"/>
      <c r="C31" s="76" t="s">
        <v>60</v>
      </c>
      <c r="D31" s="77">
        <v>30762929</v>
      </c>
      <c r="E31" s="78"/>
      <c r="F31" s="78"/>
      <c r="G31" s="78"/>
      <c r="H31" s="78"/>
      <c r="I31" s="108"/>
      <c r="J31" s="78"/>
      <c r="K31" s="77">
        <v>178600</v>
      </c>
      <c r="L31" s="78"/>
      <c r="M31" s="78"/>
      <c r="N31" s="79"/>
    </row>
    <row r="32" spans="1:14">
      <c r="A32" s="49"/>
      <c r="B32" s="75"/>
      <c r="C32" s="76" t="s">
        <v>61</v>
      </c>
      <c r="D32" s="77">
        <v>0</v>
      </c>
      <c r="E32" s="78"/>
      <c r="F32" s="78"/>
      <c r="G32" s="78"/>
      <c r="H32" s="78"/>
      <c r="I32" s="78"/>
      <c r="J32" s="78"/>
      <c r="K32" s="77"/>
      <c r="L32" s="78"/>
      <c r="M32" s="78"/>
      <c r="N32" s="79"/>
    </row>
    <row r="33" spans="1:15" ht="15.75" thickBot="1">
      <c r="A33" s="49"/>
      <c r="B33" s="80"/>
      <c r="C33" s="81" t="s">
        <v>62</v>
      </c>
      <c r="D33" s="82">
        <v>8763246690.4699993</v>
      </c>
      <c r="E33" s="83"/>
      <c r="F33" s="83"/>
      <c r="G33" s="83"/>
      <c r="H33" s="83"/>
      <c r="I33" s="83"/>
      <c r="J33" s="83"/>
      <c r="K33" s="82">
        <f>K30+K31+K32</f>
        <v>10019704990</v>
      </c>
      <c r="L33" s="83"/>
      <c r="M33" s="83"/>
      <c r="N33" s="84"/>
    </row>
    <row r="34" spans="1:15" ht="15.75" thickTop="1">
      <c r="A34" s="49"/>
      <c r="B34" s="135" t="s">
        <v>63</v>
      </c>
      <c r="C34" s="135"/>
      <c r="D34" s="85"/>
      <c r="E34" s="86"/>
      <c r="F34" s="85"/>
      <c r="G34" s="86"/>
      <c r="H34" s="85"/>
      <c r="I34" s="86"/>
      <c r="J34" s="87"/>
      <c r="K34" s="85"/>
      <c r="L34" s="86"/>
      <c r="M34" s="85"/>
      <c r="N34" s="88"/>
      <c r="O34" s="110"/>
    </row>
    <row r="35" spans="1:15">
      <c r="A35" s="49"/>
      <c r="B35" s="89" t="s">
        <v>64</v>
      </c>
      <c r="C35" s="68" t="s">
        <v>36</v>
      </c>
      <c r="D35" s="63"/>
      <c r="E35" s="64"/>
      <c r="F35" s="63"/>
      <c r="G35" s="64"/>
      <c r="H35" s="63"/>
      <c r="I35" s="64"/>
      <c r="J35" s="69"/>
      <c r="K35" s="63"/>
      <c r="L35" s="64"/>
      <c r="M35" s="63"/>
      <c r="N35" s="66"/>
    </row>
    <row r="36" spans="1:15">
      <c r="A36" s="49"/>
      <c r="B36" s="70"/>
      <c r="C36" s="90" t="s">
        <v>65</v>
      </c>
      <c r="D36" s="82">
        <v>7700734810.8699999</v>
      </c>
      <c r="E36" s="83">
        <v>88.2</v>
      </c>
      <c r="F36" s="83">
        <v>10082000000</v>
      </c>
      <c r="G36" s="83">
        <v>88.1</v>
      </c>
      <c r="H36" s="83">
        <f>SUM(H38:H46)</f>
        <v>8687348396</v>
      </c>
      <c r="I36" s="109">
        <f>H36/$H$106</f>
        <v>0.85312783933473613</v>
      </c>
      <c r="J36" s="83">
        <f>H36-F36</f>
        <v>-1394651604</v>
      </c>
      <c r="K36" s="82">
        <f>SUM(K38:K46)</f>
        <v>8621588900.5799999</v>
      </c>
      <c r="L36" s="109">
        <f>K36/$K$106</f>
        <v>0.86046334782617662</v>
      </c>
      <c r="M36" s="83">
        <f>H36-K36</f>
        <v>65759495.420000076</v>
      </c>
      <c r="N36" s="106">
        <f>K36/H36</f>
        <v>0.99243042958306149</v>
      </c>
    </row>
    <row r="37" spans="1:15">
      <c r="A37" s="49"/>
      <c r="B37" s="70" t="s">
        <v>66</v>
      </c>
      <c r="C37" s="91" t="s">
        <v>67</v>
      </c>
      <c r="D37" s="72"/>
      <c r="E37" s="73"/>
      <c r="F37" s="73"/>
      <c r="G37" s="73"/>
      <c r="H37" s="73"/>
      <c r="I37" s="73"/>
      <c r="J37" s="73"/>
      <c r="K37" s="72"/>
      <c r="L37" s="73"/>
      <c r="M37" s="73"/>
      <c r="N37" s="104"/>
    </row>
    <row r="38" spans="1:15">
      <c r="A38" s="49"/>
      <c r="B38" s="70" t="s">
        <v>198</v>
      </c>
      <c r="C38" s="91" t="s">
        <v>199</v>
      </c>
      <c r="D38" s="72">
        <v>7467576290.7299995</v>
      </c>
      <c r="E38" s="73">
        <v>85.5</v>
      </c>
      <c r="F38" s="73">
        <v>9533172263</v>
      </c>
      <c r="G38" s="73">
        <v>83.3</v>
      </c>
      <c r="H38" s="73">
        <v>8195325037</v>
      </c>
      <c r="I38" s="107">
        <f>H38/$H$106</f>
        <v>0.80480943352990364</v>
      </c>
      <c r="J38" s="73">
        <f t="shared" ref="J38:J99" si="5">H38-F38</f>
        <v>-1337847226</v>
      </c>
      <c r="K38" s="73">
        <v>8163954154.1800003</v>
      </c>
      <c r="L38" s="107">
        <f>K38/$K$106</f>
        <v>0.81478987272665793</v>
      </c>
      <c r="M38" s="73">
        <f t="shared" ref="M38:M97" si="6">H38-K38</f>
        <v>31370882.819999695</v>
      </c>
      <c r="N38" s="104">
        <f t="shared" ref="N38:N99" si="7">K38/H38</f>
        <v>0.99617210023051339</v>
      </c>
    </row>
    <row r="39" spans="1:15">
      <c r="A39" s="49"/>
      <c r="B39" s="70" t="s">
        <v>200</v>
      </c>
      <c r="C39" s="91" t="s">
        <v>201</v>
      </c>
      <c r="D39" s="72">
        <v>91819610.640000001</v>
      </c>
      <c r="E39" s="73">
        <v>1.1000000000000001</v>
      </c>
      <c r="F39" s="73">
        <v>90000000</v>
      </c>
      <c r="G39" s="73">
        <v>0.8</v>
      </c>
      <c r="H39" s="73">
        <v>84290981</v>
      </c>
      <c r="I39" s="107">
        <f>H39/$H$106</f>
        <v>8.2776676170885442E-3</v>
      </c>
      <c r="J39" s="73">
        <f t="shared" si="5"/>
        <v>-5709019</v>
      </c>
      <c r="K39" s="73">
        <v>74589090</v>
      </c>
      <c r="L39" s="107">
        <f>K39/$K$106</f>
        <v>7.4442401316989646E-3</v>
      </c>
      <c r="M39" s="73">
        <f t="shared" si="6"/>
        <v>9701891</v>
      </c>
      <c r="N39" s="104">
        <f t="shared" si="7"/>
        <v>0.88490001083271297</v>
      </c>
    </row>
    <row r="40" spans="1:15">
      <c r="A40" s="49"/>
      <c r="B40" s="70" t="s">
        <v>202</v>
      </c>
      <c r="C40" s="91" t="s">
        <v>203</v>
      </c>
      <c r="D40" s="72">
        <v>2573220</v>
      </c>
      <c r="E40" s="73">
        <v>0</v>
      </c>
      <c r="F40" s="73">
        <v>25000000</v>
      </c>
      <c r="G40" s="73">
        <v>0.2</v>
      </c>
      <c r="H40" s="73">
        <v>25010000</v>
      </c>
      <c r="I40" s="107">
        <f>H40/$H$106</f>
        <v>2.4560690200459818E-3</v>
      </c>
      <c r="J40" s="73">
        <f t="shared" si="5"/>
        <v>10000</v>
      </c>
      <c r="K40" s="73">
        <v>13553233</v>
      </c>
      <c r="L40" s="107">
        <f>K40/$K$106</f>
        <v>1.3526578888798182E-3</v>
      </c>
      <c r="M40" s="73">
        <f t="shared" si="6"/>
        <v>11456767</v>
      </c>
      <c r="N40" s="104">
        <f t="shared" si="7"/>
        <v>0.54191255497800883</v>
      </c>
    </row>
    <row r="41" spans="1:15">
      <c r="A41" s="49"/>
      <c r="B41" s="70" t="s">
        <v>204</v>
      </c>
      <c r="C41" s="91" t="s">
        <v>205</v>
      </c>
      <c r="D41" s="72">
        <v>18852032</v>
      </c>
      <c r="E41" s="73">
        <v>0.2</v>
      </c>
      <c r="F41" s="73">
        <v>20000000</v>
      </c>
      <c r="G41" s="73">
        <v>0.2</v>
      </c>
      <c r="H41" s="73">
        <v>20000000</v>
      </c>
      <c r="I41" s="107">
        <f>H41/$H$106</f>
        <v>1.964069588201505E-3</v>
      </c>
      <c r="J41" s="73">
        <f t="shared" si="5"/>
        <v>0</v>
      </c>
      <c r="K41" s="73">
        <v>19503646.399999999</v>
      </c>
      <c r="L41" s="107">
        <f>K41/$K$106</f>
        <v>1.9465290063914982E-3</v>
      </c>
      <c r="M41" s="73">
        <f t="shared" si="6"/>
        <v>496353.60000000149</v>
      </c>
      <c r="N41" s="104">
        <f t="shared" si="7"/>
        <v>0.97518231999999994</v>
      </c>
    </row>
    <row r="42" spans="1:15">
      <c r="A42" s="49"/>
      <c r="B42" s="70" t="s">
        <v>206</v>
      </c>
      <c r="C42" s="91" t="s">
        <v>207</v>
      </c>
      <c r="D42" s="72">
        <v>95310106</v>
      </c>
      <c r="E42" s="73">
        <v>1.1000000000000001</v>
      </c>
      <c r="F42" s="73">
        <v>100000000</v>
      </c>
      <c r="G42" s="73">
        <v>0.9</v>
      </c>
      <c r="H42" s="73">
        <v>95230730</v>
      </c>
      <c r="I42" s="107">
        <f>H42/$H$106</f>
        <v>9.351989032761434E-3</v>
      </c>
      <c r="J42" s="73">
        <f t="shared" si="5"/>
        <v>-4769270</v>
      </c>
      <c r="K42" s="73">
        <v>94627665</v>
      </c>
      <c r="L42" s="107">
        <f>K42/$K$106</f>
        <v>9.4441567977564221E-3</v>
      </c>
      <c r="M42" s="73">
        <f t="shared" si="6"/>
        <v>603065</v>
      </c>
      <c r="N42" s="104">
        <f t="shared" si="7"/>
        <v>0.99366732776279254</v>
      </c>
    </row>
    <row r="43" spans="1:15">
      <c r="A43" s="49"/>
      <c r="B43" s="70" t="s">
        <v>208</v>
      </c>
      <c r="C43" s="91" t="s">
        <v>209</v>
      </c>
      <c r="D43" s="72">
        <v>24603551.5</v>
      </c>
      <c r="E43" s="73">
        <v>0.3</v>
      </c>
      <c r="F43" s="73">
        <v>30000000</v>
      </c>
      <c r="G43" s="73">
        <v>0.3</v>
      </c>
      <c r="H43" s="73">
        <v>30000000</v>
      </c>
      <c r="I43" s="107">
        <f>H43/$H$106</f>
        <v>2.9461043823022573E-3</v>
      </c>
      <c r="J43" s="73">
        <f t="shared" si="5"/>
        <v>0</v>
      </c>
      <c r="K43" s="73">
        <v>29196834</v>
      </c>
      <c r="L43" s="107">
        <f>K43/$K$106</f>
        <v>2.9139414810041633E-3</v>
      </c>
      <c r="M43" s="73">
        <f t="shared" si="6"/>
        <v>803166</v>
      </c>
      <c r="N43" s="104">
        <f t="shared" si="7"/>
        <v>0.97322779999999998</v>
      </c>
    </row>
    <row r="44" spans="1:15">
      <c r="A44" s="49"/>
      <c r="B44" s="70" t="s">
        <v>210</v>
      </c>
      <c r="C44" s="91" t="s">
        <v>211</v>
      </c>
      <c r="D44" s="72">
        <v>0</v>
      </c>
      <c r="E44" s="73">
        <v>0</v>
      </c>
      <c r="F44" s="73">
        <v>234324996</v>
      </c>
      <c r="G44" s="73">
        <v>2</v>
      </c>
      <c r="H44" s="73">
        <v>215371428</v>
      </c>
      <c r="I44" s="107">
        <f>H44/$H$106</f>
        <v>2.1150223595116504E-2</v>
      </c>
      <c r="J44" s="73">
        <f t="shared" si="5"/>
        <v>-18953568</v>
      </c>
      <c r="K44" s="73">
        <v>214719540</v>
      </c>
      <c r="L44" s="107">
        <f>K44/$K$106</f>
        <v>2.1429726743253486E-2</v>
      </c>
      <c r="M44" s="73">
        <f t="shared" si="6"/>
        <v>651888</v>
      </c>
      <c r="N44" s="104">
        <f t="shared" si="7"/>
        <v>0.99697319182004029</v>
      </c>
    </row>
    <row r="45" spans="1:15">
      <c r="A45" s="49"/>
      <c r="B45" s="70" t="s">
        <v>212</v>
      </c>
      <c r="C45" s="91" t="s">
        <v>213</v>
      </c>
      <c r="D45" s="72">
        <v>0</v>
      </c>
      <c r="E45" s="73">
        <v>0</v>
      </c>
      <c r="F45" s="73">
        <v>24000000</v>
      </c>
      <c r="G45" s="73">
        <v>0.2</v>
      </c>
      <c r="H45" s="73">
        <v>22011500</v>
      </c>
      <c r="I45" s="107">
        <f>H45/$H$106</f>
        <v>2.1616058870348714E-3</v>
      </c>
      <c r="J45" s="73">
        <f t="shared" si="5"/>
        <v>-1988500</v>
      </c>
      <c r="K45" s="73">
        <v>11336018</v>
      </c>
      <c r="L45" s="107">
        <f>K45/$K$106</f>
        <v>1.1313724316687848E-3</v>
      </c>
      <c r="M45" s="73">
        <f t="shared" si="6"/>
        <v>10675482</v>
      </c>
      <c r="N45" s="104">
        <f t="shared" si="7"/>
        <v>0.51500433864116479</v>
      </c>
    </row>
    <row r="46" spans="1:15">
      <c r="A46" s="49"/>
      <c r="B46" s="70" t="s">
        <v>214</v>
      </c>
      <c r="C46" s="91" t="s">
        <v>215</v>
      </c>
      <c r="D46" s="72">
        <v>0</v>
      </c>
      <c r="E46" s="73">
        <v>0</v>
      </c>
      <c r="F46" s="73">
        <v>25502741</v>
      </c>
      <c r="G46" s="73">
        <v>0.2</v>
      </c>
      <c r="H46" s="73">
        <v>108720</v>
      </c>
      <c r="I46" s="107">
        <f>H46/$H$106</f>
        <v>1.067668228146338E-5</v>
      </c>
      <c r="J46" s="73">
        <f t="shared" si="5"/>
        <v>-25394021</v>
      </c>
      <c r="K46" s="73">
        <v>108720</v>
      </c>
      <c r="L46" s="107">
        <f>K46/$K$106</f>
        <v>1.0850618865551403E-5</v>
      </c>
      <c r="M46" s="73">
        <f t="shared" si="6"/>
        <v>0</v>
      </c>
      <c r="N46" s="104">
        <f t="shared" si="7"/>
        <v>1</v>
      </c>
    </row>
    <row r="47" spans="1:15">
      <c r="A47" s="49"/>
      <c r="B47" s="70"/>
      <c r="C47" s="90" t="s">
        <v>78</v>
      </c>
      <c r="D47" s="82">
        <v>1031748950.6</v>
      </c>
      <c r="E47" s="83">
        <v>11.8</v>
      </c>
      <c r="F47" s="83">
        <v>1362000000</v>
      </c>
      <c r="G47" s="83">
        <v>11.9</v>
      </c>
      <c r="H47" s="83">
        <f>H97+H99</f>
        <v>1495590192.4000001</v>
      </c>
      <c r="I47" s="109">
        <f>H47/$H$106</f>
        <v>0.14687216066526387</v>
      </c>
      <c r="J47" s="83">
        <f t="shared" si="5"/>
        <v>133590192.4000001</v>
      </c>
      <c r="K47" s="82">
        <f>K97+K99</f>
        <v>1397937490.1800001</v>
      </c>
      <c r="L47" s="109">
        <f>K47/$K$106</f>
        <v>0.13951882729772525</v>
      </c>
      <c r="M47" s="83">
        <f t="shared" si="6"/>
        <v>97652702.220000029</v>
      </c>
      <c r="N47" s="106">
        <f t="shared" si="7"/>
        <v>0.93470624325016805</v>
      </c>
    </row>
    <row r="48" spans="1:15">
      <c r="A48" s="49"/>
      <c r="B48" s="70" t="s">
        <v>66</v>
      </c>
      <c r="C48" s="91" t="s">
        <v>67</v>
      </c>
      <c r="D48" s="72"/>
      <c r="E48" s="73"/>
      <c r="F48" s="73"/>
      <c r="G48" s="73"/>
      <c r="H48" s="73"/>
      <c r="I48" s="107">
        <f>H48/$H$106</f>
        <v>0</v>
      </c>
      <c r="J48" s="73">
        <f t="shared" si="5"/>
        <v>0</v>
      </c>
      <c r="K48" s="72"/>
      <c r="L48" s="107">
        <f>K48/$K$106</f>
        <v>0</v>
      </c>
      <c r="M48" s="73">
        <f t="shared" si="6"/>
        <v>0</v>
      </c>
      <c r="N48" s="104" t="e">
        <f t="shared" si="7"/>
        <v>#DIV/0!</v>
      </c>
    </row>
    <row r="49" spans="1:14">
      <c r="A49" s="49"/>
      <c r="B49" s="70" t="s">
        <v>1005</v>
      </c>
      <c r="C49" s="91" t="s">
        <v>1037</v>
      </c>
      <c r="D49" s="72">
        <v>11852459</v>
      </c>
      <c r="E49" s="73">
        <v>0.1</v>
      </c>
      <c r="F49" s="73">
        <v>0</v>
      </c>
      <c r="G49" s="73">
        <v>0</v>
      </c>
      <c r="H49" s="73">
        <v>1795219</v>
      </c>
      <c r="I49" s="107">
        <f>H49/$H$106</f>
        <v>1.7629675210307586E-4</v>
      </c>
      <c r="J49" s="73">
        <f t="shared" si="5"/>
        <v>1795219</v>
      </c>
      <c r="K49" s="73">
        <v>1795219</v>
      </c>
      <c r="L49" s="107">
        <f>K49/$K$106</f>
        <v>1.7916884795066523E-4</v>
      </c>
      <c r="M49" s="73">
        <f t="shared" si="6"/>
        <v>0</v>
      </c>
      <c r="N49" s="104">
        <f t="shared" si="7"/>
        <v>1</v>
      </c>
    </row>
    <row r="50" spans="1:14">
      <c r="A50" s="49"/>
      <c r="B50" s="70" t="s">
        <v>216</v>
      </c>
      <c r="C50" s="91" t="s">
        <v>217</v>
      </c>
      <c r="D50" s="72">
        <v>3402376</v>
      </c>
      <c r="E50" s="73">
        <v>0</v>
      </c>
      <c r="F50" s="73">
        <v>0</v>
      </c>
      <c r="G50" s="73">
        <v>0</v>
      </c>
      <c r="H50" s="73"/>
      <c r="I50" s="107">
        <f>H50/$H$106</f>
        <v>0</v>
      </c>
      <c r="J50" s="73">
        <f t="shared" ref="J50:J51" si="8">H50-F50</f>
        <v>0</v>
      </c>
      <c r="K50" s="73"/>
      <c r="L50" s="107">
        <f>K50/$K$106</f>
        <v>0</v>
      </c>
      <c r="M50" s="73">
        <f t="shared" ref="M50:M51" si="9">H50-K50</f>
        <v>0</v>
      </c>
      <c r="N50" s="104" t="e">
        <f t="shared" ref="N50:N51" si="10">K50/H50</f>
        <v>#DIV/0!</v>
      </c>
    </row>
    <row r="51" spans="1:14">
      <c r="A51" s="49"/>
      <c r="B51" s="70" t="s">
        <v>1038</v>
      </c>
      <c r="C51" s="91" t="s">
        <v>1039</v>
      </c>
      <c r="D51" s="72"/>
      <c r="E51" s="73">
        <v>0</v>
      </c>
      <c r="F51" s="73">
        <v>0</v>
      </c>
      <c r="G51" s="73">
        <v>0</v>
      </c>
      <c r="H51" s="73">
        <v>5843543</v>
      </c>
      <c r="I51" s="107">
        <f>H51/$H$106</f>
        <v>5.738562546823893E-4</v>
      </c>
      <c r="J51" s="73">
        <f t="shared" si="8"/>
        <v>5843543</v>
      </c>
      <c r="K51" s="73"/>
      <c r="L51" s="107">
        <f>K51/$K$106</f>
        <v>0</v>
      </c>
      <c r="M51" s="73">
        <f t="shared" si="9"/>
        <v>5843543</v>
      </c>
      <c r="N51" s="104">
        <f t="shared" si="10"/>
        <v>0</v>
      </c>
    </row>
    <row r="52" spans="1:14">
      <c r="A52" s="49"/>
      <c r="B52" s="70" t="s">
        <v>1040</v>
      </c>
      <c r="C52" s="91" t="s">
        <v>1041</v>
      </c>
      <c r="D52" s="72"/>
      <c r="E52" s="73">
        <v>0</v>
      </c>
      <c r="F52" s="73">
        <v>0</v>
      </c>
      <c r="G52" s="73">
        <v>0</v>
      </c>
      <c r="H52" s="73">
        <v>2513187</v>
      </c>
      <c r="I52" s="107">
        <f>H52/$H$106</f>
        <v>2.4680370780816877E-4</v>
      </c>
      <c r="J52" s="73">
        <f t="shared" si="5"/>
        <v>2513187</v>
      </c>
      <c r="K52" s="73"/>
      <c r="L52" s="107">
        <f>K52/$K$106</f>
        <v>0</v>
      </c>
      <c r="M52" s="73">
        <f t="shared" si="6"/>
        <v>2513187</v>
      </c>
      <c r="N52" s="104">
        <f t="shared" si="7"/>
        <v>0</v>
      </c>
    </row>
    <row r="53" spans="1:14">
      <c r="A53" s="49"/>
      <c r="B53" s="70" t="s">
        <v>218</v>
      </c>
      <c r="C53" s="91" t="s">
        <v>219</v>
      </c>
      <c r="D53" s="72">
        <v>96230386</v>
      </c>
      <c r="E53" s="73">
        <v>1.1000000000000001</v>
      </c>
      <c r="F53" s="73">
        <v>0</v>
      </c>
      <c r="G53" s="73">
        <v>0</v>
      </c>
      <c r="H53" s="73"/>
      <c r="I53" s="107">
        <f>H53/$H$106</f>
        <v>0</v>
      </c>
      <c r="J53" s="73">
        <f t="shared" si="5"/>
        <v>0</v>
      </c>
      <c r="K53" s="73"/>
      <c r="L53" s="107">
        <f>K53/$K$106</f>
        <v>0</v>
      </c>
      <c r="M53" s="73">
        <f t="shared" si="6"/>
        <v>0</v>
      </c>
      <c r="N53" s="104" t="e">
        <f t="shared" si="7"/>
        <v>#DIV/0!</v>
      </c>
    </row>
    <row r="54" spans="1:14">
      <c r="A54" s="49"/>
      <c r="B54" s="70" t="s">
        <v>220</v>
      </c>
      <c r="C54" s="91" t="s">
        <v>221</v>
      </c>
      <c r="D54" s="72">
        <v>12228883</v>
      </c>
      <c r="E54" s="73">
        <v>0.1</v>
      </c>
      <c r="F54" s="73">
        <v>0</v>
      </c>
      <c r="G54" s="73">
        <v>0</v>
      </c>
      <c r="H54" s="73">
        <v>2487064</v>
      </c>
      <c r="I54" s="107">
        <f>H54/$H$106</f>
        <v>2.4423833831553935E-4</v>
      </c>
      <c r="J54" s="73">
        <f t="shared" si="5"/>
        <v>2487064</v>
      </c>
      <c r="K54" s="73">
        <v>2487024</v>
      </c>
      <c r="L54" s="107">
        <f>K54/$K$106</f>
        <v>2.4821329592971959E-4</v>
      </c>
      <c r="M54" s="73">
        <f t="shared" si="6"/>
        <v>40</v>
      </c>
      <c r="N54" s="104">
        <f t="shared" si="7"/>
        <v>0.99998391677898113</v>
      </c>
    </row>
    <row r="55" spans="1:14">
      <c r="A55" s="49"/>
      <c r="B55" s="70" t="s">
        <v>222</v>
      </c>
      <c r="C55" s="91" t="s">
        <v>223</v>
      </c>
      <c r="D55" s="72">
        <v>35821030</v>
      </c>
      <c r="E55" s="73">
        <v>0.4</v>
      </c>
      <c r="F55" s="73">
        <v>59939118</v>
      </c>
      <c r="G55" s="73">
        <v>0.5</v>
      </c>
      <c r="H55" s="73">
        <v>59939118</v>
      </c>
      <c r="I55" s="107">
        <f>H55/$H$106</f>
        <v>5.8862299403710698E-3</v>
      </c>
      <c r="J55" s="73">
        <f t="shared" si="5"/>
        <v>0</v>
      </c>
      <c r="K55" s="73">
        <v>6725129</v>
      </c>
      <c r="L55" s="107">
        <f>K55/$K$106</f>
        <v>6.7119032009443371E-4</v>
      </c>
      <c r="M55" s="73">
        <f t="shared" si="6"/>
        <v>53213989</v>
      </c>
      <c r="N55" s="104">
        <f t="shared" si="7"/>
        <v>0.11219933199550917</v>
      </c>
    </row>
    <row r="56" spans="1:14">
      <c r="A56" s="49"/>
      <c r="B56" s="70" t="s">
        <v>224</v>
      </c>
      <c r="C56" s="91" t="s">
        <v>225</v>
      </c>
      <c r="D56" s="72">
        <v>46002954</v>
      </c>
      <c r="E56" s="73">
        <v>0.5</v>
      </c>
      <c r="F56" s="73">
        <v>0</v>
      </c>
      <c r="G56" s="73">
        <v>0</v>
      </c>
      <c r="H56" s="73"/>
      <c r="I56" s="107">
        <f>H56/$H$106</f>
        <v>0</v>
      </c>
      <c r="J56" s="73">
        <f t="shared" si="5"/>
        <v>0</v>
      </c>
      <c r="K56" s="73"/>
      <c r="L56" s="107">
        <f>K56/$K$106</f>
        <v>0</v>
      </c>
      <c r="M56" s="73">
        <f t="shared" si="6"/>
        <v>0</v>
      </c>
      <c r="N56" s="104" t="e">
        <f t="shared" si="7"/>
        <v>#DIV/0!</v>
      </c>
    </row>
    <row r="57" spans="1:14">
      <c r="A57" s="49"/>
      <c r="B57" s="70" t="s">
        <v>226</v>
      </c>
      <c r="C57" s="91" t="s">
        <v>227</v>
      </c>
      <c r="D57" s="72">
        <v>40899063</v>
      </c>
      <c r="E57" s="73">
        <v>0.5</v>
      </c>
      <c r="F57" s="73">
        <v>0</v>
      </c>
      <c r="G57" s="73">
        <v>0</v>
      </c>
      <c r="H57" s="73"/>
      <c r="I57" s="107">
        <f>H57/$H$106</f>
        <v>0</v>
      </c>
      <c r="J57" s="73">
        <f t="shared" si="5"/>
        <v>0</v>
      </c>
      <c r="K57" s="73"/>
      <c r="L57" s="107">
        <f>K57/$K$106</f>
        <v>0</v>
      </c>
      <c r="M57" s="73">
        <f t="shared" si="6"/>
        <v>0</v>
      </c>
      <c r="N57" s="104" t="e">
        <f t="shared" si="7"/>
        <v>#DIV/0!</v>
      </c>
    </row>
    <row r="58" spans="1:14">
      <c r="A58" s="49"/>
      <c r="B58" s="70" t="s">
        <v>228</v>
      </c>
      <c r="C58" s="91" t="s">
        <v>229</v>
      </c>
      <c r="D58" s="72">
        <v>38604384</v>
      </c>
      <c r="E58" s="73">
        <v>0.4</v>
      </c>
      <c r="F58" s="73">
        <v>0</v>
      </c>
      <c r="G58" s="73">
        <v>0</v>
      </c>
      <c r="H58" s="73">
        <v>1149379</v>
      </c>
      <c r="I58" s="107">
        <f>H58/$H$106</f>
        <v>1.1287301696087287E-4</v>
      </c>
      <c r="J58" s="73">
        <f t="shared" si="5"/>
        <v>1149379</v>
      </c>
      <c r="K58" s="73">
        <v>1149379</v>
      </c>
      <c r="L58" s="107">
        <f>K58/$K$106</f>
        <v>1.1471186038510491E-4</v>
      </c>
      <c r="M58" s="73">
        <f t="shared" si="6"/>
        <v>0</v>
      </c>
      <c r="N58" s="104">
        <f t="shared" si="7"/>
        <v>1</v>
      </c>
    </row>
    <row r="59" spans="1:14">
      <c r="A59" s="49"/>
      <c r="B59" s="70" t="s">
        <v>230</v>
      </c>
      <c r="C59" s="91" t="s">
        <v>231</v>
      </c>
      <c r="D59" s="72">
        <v>54474089</v>
      </c>
      <c r="E59" s="73">
        <v>0.6</v>
      </c>
      <c r="F59" s="73">
        <v>0</v>
      </c>
      <c r="G59" s="73">
        <v>0</v>
      </c>
      <c r="H59" s="73"/>
      <c r="I59" s="107">
        <f>H59/$H$106</f>
        <v>0</v>
      </c>
      <c r="J59" s="73">
        <f t="shared" si="5"/>
        <v>0</v>
      </c>
      <c r="K59" s="73"/>
      <c r="L59" s="107">
        <f>K59/$K$106</f>
        <v>0</v>
      </c>
      <c r="M59" s="73">
        <f t="shared" si="6"/>
        <v>0</v>
      </c>
      <c r="N59" s="104" t="e">
        <f t="shared" si="7"/>
        <v>#DIV/0!</v>
      </c>
    </row>
    <row r="60" spans="1:14">
      <c r="A60" s="49"/>
      <c r="B60" s="70" t="s">
        <v>232</v>
      </c>
      <c r="C60" s="91" t="s">
        <v>233</v>
      </c>
      <c r="D60" s="72">
        <v>6841480</v>
      </c>
      <c r="E60" s="73">
        <v>0.1</v>
      </c>
      <c r="F60" s="73">
        <v>0</v>
      </c>
      <c r="G60" s="73">
        <v>0</v>
      </c>
      <c r="H60" s="73"/>
      <c r="I60" s="107">
        <f>H60/$H$106</f>
        <v>0</v>
      </c>
      <c r="J60" s="73">
        <f t="shared" si="5"/>
        <v>0</v>
      </c>
      <c r="K60" s="73"/>
      <c r="L60" s="107">
        <f>K60/$K$106</f>
        <v>0</v>
      </c>
      <c r="M60" s="73">
        <f t="shared" si="6"/>
        <v>0</v>
      </c>
      <c r="N60" s="104" t="e">
        <f t="shared" si="7"/>
        <v>#DIV/0!</v>
      </c>
    </row>
    <row r="61" spans="1:14">
      <c r="A61" s="49"/>
      <c r="B61" s="70" t="s">
        <v>234</v>
      </c>
      <c r="C61" s="91" t="s">
        <v>235</v>
      </c>
      <c r="D61" s="72">
        <v>1648473.6</v>
      </c>
      <c r="E61" s="73">
        <v>0</v>
      </c>
      <c r="F61" s="73">
        <v>0</v>
      </c>
      <c r="G61" s="73">
        <v>0</v>
      </c>
      <c r="H61" s="73"/>
      <c r="I61" s="107">
        <f>H61/$H$106</f>
        <v>0</v>
      </c>
      <c r="J61" s="73">
        <f t="shared" si="5"/>
        <v>0</v>
      </c>
      <c r="K61" s="73"/>
      <c r="L61" s="107">
        <f>K61/$K$106</f>
        <v>0</v>
      </c>
      <c r="M61" s="73">
        <f t="shared" si="6"/>
        <v>0</v>
      </c>
      <c r="N61" s="104" t="e">
        <f t="shared" si="7"/>
        <v>#DIV/0!</v>
      </c>
    </row>
    <row r="62" spans="1:14">
      <c r="A62" s="49"/>
      <c r="B62" s="70" t="s">
        <v>236</v>
      </c>
      <c r="C62" s="91" t="s">
        <v>237</v>
      </c>
      <c r="D62" s="72">
        <v>40604000</v>
      </c>
      <c r="E62" s="73">
        <v>0.5</v>
      </c>
      <c r="F62" s="73">
        <v>58441117</v>
      </c>
      <c r="G62" s="73">
        <v>0.5</v>
      </c>
      <c r="H62" s="73">
        <v>58441117</v>
      </c>
      <c r="I62" s="107">
        <f>H62/$H$106</f>
        <v>5.7391210300112979E-3</v>
      </c>
      <c r="J62" s="73">
        <f t="shared" si="5"/>
        <v>0</v>
      </c>
      <c r="K62" s="73">
        <v>58441117</v>
      </c>
      <c r="L62" s="107">
        <f>K62/$K$106</f>
        <v>5.8326185305748414E-3</v>
      </c>
      <c r="M62" s="73">
        <f t="shared" si="6"/>
        <v>0</v>
      </c>
      <c r="N62" s="104">
        <f t="shared" si="7"/>
        <v>1</v>
      </c>
    </row>
    <row r="63" spans="1:14">
      <c r="A63" s="49"/>
      <c r="B63" s="70" t="s">
        <v>238</v>
      </c>
      <c r="C63" s="91" t="s">
        <v>239</v>
      </c>
      <c r="D63" s="72">
        <v>44000000</v>
      </c>
      <c r="E63" s="73">
        <v>0.5</v>
      </c>
      <c r="F63" s="73">
        <v>52600006</v>
      </c>
      <c r="G63" s="73">
        <v>0.5</v>
      </c>
      <c r="H63" s="73">
        <v>72567021</v>
      </c>
      <c r="I63" s="107">
        <f>H63/$H$106</f>
        <v>7.1263339526239974E-3</v>
      </c>
      <c r="J63" s="73">
        <f t="shared" si="5"/>
        <v>19967015</v>
      </c>
      <c r="K63" s="73">
        <v>72567021</v>
      </c>
      <c r="L63" s="107">
        <f>K63/$K$106</f>
        <v>7.2424308966102359E-3</v>
      </c>
      <c r="M63" s="73">
        <f t="shared" si="6"/>
        <v>0</v>
      </c>
      <c r="N63" s="104">
        <f t="shared" si="7"/>
        <v>1</v>
      </c>
    </row>
    <row r="64" spans="1:14">
      <c r="A64" s="49"/>
      <c r="B64" s="70" t="s">
        <v>240</v>
      </c>
      <c r="C64" s="91" t="s">
        <v>241</v>
      </c>
      <c r="D64" s="72">
        <v>120000000</v>
      </c>
      <c r="E64" s="73">
        <v>1.4</v>
      </c>
      <c r="F64" s="73">
        <v>17794753</v>
      </c>
      <c r="G64" s="73">
        <v>0.2</v>
      </c>
      <c r="H64" s="73">
        <v>94902358</v>
      </c>
      <c r="I64" s="107">
        <f>H64/$H$106</f>
        <v>9.3197417598205896E-3</v>
      </c>
      <c r="J64" s="73">
        <f t="shared" si="5"/>
        <v>77107605</v>
      </c>
      <c r="K64" s="73">
        <v>94902358</v>
      </c>
      <c r="L64" s="107">
        <f>K64/$K$106</f>
        <v>9.4715720759760216E-3</v>
      </c>
      <c r="M64" s="73">
        <f t="shared" si="6"/>
        <v>0</v>
      </c>
      <c r="N64" s="104">
        <f t="shared" si="7"/>
        <v>1</v>
      </c>
    </row>
    <row r="65" spans="1:14">
      <c r="A65" s="49"/>
      <c r="B65" s="70" t="s">
        <v>242</v>
      </c>
      <c r="C65" s="91" t="s">
        <v>243</v>
      </c>
      <c r="D65" s="72">
        <v>13368586</v>
      </c>
      <c r="E65" s="73">
        <v>0.2</v>
      </c>
      <c r="F65" s="73">
        <v>50034855</v>
      </c>
      <c r="G65" s="73">
        <v>0.4</v>
      </c>
      <c r="H65" s="73">
        <v>50034855</v>
      </c>
      <c r="I65" s="107">
        <f>H65/$H$106</f>
        <v>4.9135968527786004E-3</v>
      </c>
      <c r="J65" s="73">
        <f t="shared" si="5"/>
        <v>0</v>
      </c>
      <c r="K65" s="73">
        <v>50034855</v>
      </c>
      <c r="L65" s="107">
        <f>K65/$K$106</f>
        <v>4.9936455261049388E-3</v>
      </c>
      <c r="M65" s="73">
        <f t="shared" si="6"/>
        <v>0</v>
      </c>
      <c r="N65" s="104">
        <f t="shared" si="7"/>
        <v>1</v>
      </c>
    </row>
    <row r="66" spans="1:14">
      <c r="A66" s="49"/>
      <c r="B66" s="70" t="s">
        <v>244</v>
      </c>
      <c r="C66" s="91" t="s">
        <v>245</v>
      </c>
      <c r="D66" s="72">
        <v>0</v>
      </c>
      <c r="E66" s="73">
        <v>0</v>
      </c>
      <c r="F66" s="73">
        <v>59680059</v>
      </c>
      <c r="G66" s="73">
        <v>0.5</v>
      </c>
      <c r="H66" s="73">
        <v>57192995</v>
      </c>
      <c r="I66" s="107">
        <f>H66/$H$106</f>
        <v>5.6165511068830363E-3</v>
      </c>
      <c r="J66" s="73">
        <f t="shared" si="5"/>
        <v>-2487064</v>
      </c>
      <c r="K66" s="73">
        <v>57192995</v>
      </c>
      <c r="L66" s="107">
        <f>K66/$K$106</f>
        <v>5.708051789223575E-3</v>
      </c>
      <c r="M66" s="73">
        <f t="shared" si="6"/>
        <v>0</v>
      </c>
      <c r="N66" s="104">
        <f t="shared" si="7"/>
        <v>1</v>
      </c>
    </row>
    <row r="67" spans="1:14">
      <c r="A67" s="49"/>
      <c r="B67" s="70" t="s">
        <v>246</v>
      </c>
      <c r="C67" s="91" t="s">
        <v>247</v>
      </c>
      <c r="D67" s="72">
        <v>25000000</v>
      </c>
      <c r="E67" s="73">
        <v>0.3</v>
      </c>
      <c r="F67" s="73">
        <v>46931473</v>
      </c>
      <c r="G67" s="73">
        <v>0.4</v>
      </c>
      <c r="H67" s="73">
        <v>46931473</v>
      </c>
      <c r="I67" s="107">
        <f>H67/$H$106</f>
        <v>4.6088339424400025E-3</v>
      </c>
      <c r="J67" s="73">
        <f t="shared" si="5"/>
        <v>0</v>
      </c>
      <c r="K67" s="73">
        <v>46931473</v>
      </c>
      <c r="L67" s="107">
        <f>K67/$K$106</f>
        <v>4.6839176446092376E-3</v>
      </c>
      <c r="M67" s="73">
        <f t="shared" si="6"/>
        <v>0</v>
      </c>
      <c r="N67" s="104">
        <f t="shared" si="7"/>
        <v>1</v>
      </c>
    </row>
    <row r="68" spans="1:14">
      <c r="A68" s="49"/>
      <c r="B68" s="70" t="s">
        <v>248</v>
      </c>
      <c r="C68" s="91" t="s">
        <v>249</v>
      </c>
      <c r="D68" s="72">
        <v>3437334</v>
      </c>
      <c r="E68" s="73">
        <v>0</v>
      </c>
      <c r="F68" s="73">
        <v>17384999</v>
      </c>
      <c r="G68" s="73">
        <v>0.2</v>
      </c>
      <c r="H68" s="73">
        <v>14567192</v>
      </c>
      <c r="I68" s="107">
        <f>H68/$H$106</f>
        <v>1.4305489396346128E-3</v>
      </c>
      <c r="J68" s="73">
        <f t="shared" si="5"/>
        <v>-2817807</v>
      </c>
      <c r="K68" s="73">
        <v>10463291.779999999</v>
      </c>
      <c r="L68" s="107">
        <f>K68/$K$106</f>
        <v>1.0442714420882719E-3</v>
      </c>
      <c r="M68" s="73">
        <f t="shared" si="6"/>
        <v>4103900.2200000007</v>
      </c>
      <c r="N68" s="104">
        <f t="shared" si="7"/>
        <v>0.71827787949798416</v>
      </c>
    </row>
    <row r="69" spans="1:14">
      <c r="A69" s="49"/>
      <c r="B69" s="70" t="s">
        <v>250</v>
      </c>
      <c r="C69" s="91" t="s">
        <v>251</v>
      </c>
      <c r="D69" s="72">
        <v>0</v>
      </c>
      <c r="E69" s="73">
        <v>0</v>
      </c>
      <c r="F69" s="73">
        <v>55324737</v>
      </c>
      <c r="G69" s="73">
        <v>0.5</v>
      </c>
      <c r="H69" s="73">
        <v>55324737</v>
      </c>
      <c r="I69" s="107">
        <f>H69/$H$106</f>
        <v>5.4330816708473275E-3</v>
      </c>
      <c r="J69" s="73">
        <f t="shared" si="5"/>
        <v>0</v>
      </c>
      <c r="K69" s="73">
        <v>53637306</v>
      </c>
      <c r="L69" s="107">
        <f>K69/$K$106</f>
        <v>5.3531821595010432E-3</v>
      </c>
      <c r="M69" s="73">
        <f t="shared" si="6"/>
        <v>1687431</v>
      </c>
      <c r="N69" s="104">
        <f t="shared" si="7"/>
        <v>0.96949952062130906</v>
      </c>
    </row>
    <row r="70" spans="1:14">
      <c r="A70" s="49"/>
      <c r="B70" s="70" t="s">
        <v>252</v>
      </c>
      <c r="C70" s="91" t="s">
        <v>253</v>
      </c>
      <c r="D70" s="72">
        <v>53557000</v>
      </c>
      <c r="E70" s="73">
        <v>0.6</v>
      </c>
      <c r="F70" s="73">
        <v>64706185</v>
      </c>
      <c r="G70" s="73">
        <v>0.6</v>
      </c>
      <c r="H70" s="73">
        <v>94706185</v>
      </c>
      <c r="I70" s="107">
        <f>H70/$H$106</f>
        <v>9.3004768886542771E-3</v>
      </c>
      <c r="J70" s="73">
        <f t="shared" si="5"/>
        <v>30000000</v>
      </c>
      <c r="K70" s="73">
        <v>94276878</v>
      </c>
      <c r="L70" s="107">
        <f>K70/$K$106</f>
        <v>9.4091470843643121E-3</v>
      </c>
      <c r="M70" s="73">
        <f t="shared" si="6"/>
        <v>429307</v>
      </c>
      <c r="N70" s="104">
        <f t="shared" si="7"/>
        <v>0.99546695920651851</v>
      </c>
    </row>
    <row r="71" spans="1:14">
      <c r="A71" s="49"/>
      <c r="B71" s="70" t="s">
        <v>254</v>
      </c>
      <c r="C71" s="91" t="s">
        <v>255</v>
      </c>
      <c r="D71" s="72">
        <v>32000000</v>
      </c>
      <c r="E71" s="73">
        <v>0.4</v>
      </c>
      <c r="F71" s="73">
        <v>63862322</v>
      </c>
      <c r="G71" s="73">
        <v>0.6</v>
      </c>
      <c r="H71" s="73">
        <v>63862322</v>
      </c>
      <c r="I71" s="107">
        <f>H71/$H$106</f>
        <v>6.271502223606595E-3</v>
      </c>
      <c r="J71" s="73">
        <f t="shared" si="5"/>
        <v>0</v>
      </c>
      <c r="K71" s="73">
        <v>63862322</v>
      </c>
      <c r="L71" s="107">
        <f>K71/$K$106</f>
        <v>6.3736728834723911E-3</v>
      </c>
      <c r="M71" s="73">
        <f t="shared" si="6"/>
        <v>0</v>
      </c>
      <c r="N71" s="104">
        <f t="shared" si="7"/>
        <v>1</v>
      </c>
    </row>
    <row r="72" spans="1:14">
      <c r="A72" s="49"/>
      <c r="B72" s="70" t="s">
        <v>256</v>
      </c>
      <c r="C72" s="91" t="s">
        <v>257</v>
      </c>
      <c r="D72" s="72">
        <v>27586392</v>
      </c>
      <c r="E72" s="73">
        <v>0.3</v>
      </c>
      <c r="F72" s="73">
        <v>17231545</v>
      </c>
      <c r="G72" s="73">
        <v>0.2</v>
      </c>
      <c r="H72" s="73">
        <v>17231545</v>
      </c>
      <c r="I72" s="107">
        <f>H72/$H$106</f>
        <v>1.6921976746112849E-3</v>
      </c>
      <c r="J72" s="73">
        <f t="shared" si="5"/>
        <v>0</v>
      </c>
      <c r="K72" s="73">
        <v>17231545</v>
      </c>
      <c r="L72" s="107">
        <f>K72/$K$106</f>
        <v>1.7197657032707685E-3</v>
      </c>
      <c r="M72" s="73">
        <f t="shared" si="6"/>
        <v>0</v>
      </c>
      <c r="N72" s="104">
        <f t="shared" si="7"/>
        <v>1</v>
      </c>
    </row>
    <row r="73" spans="1:14">
      <c r="A73" s="49"/>
      <c r="B73" s="70" t="s">
        <v>258</v>
      </c>
      <c r="C73" s="91" t="s">
        <v>259</v>
      </c>
      <c r="D73" s="72">
        <v>25000000</v>
      </c>
      <c r="E73" s="73">
        <v>0.3</v>
      </c>
      <c r="F73" s="73">
        <v>44771846</v>
      </c>
      <c r="G73" s="73">
        <v>0.4</v>
      </c>
      <c r="H73" s="73">
        <v>44771846</v>
      </c>
      <c r="I73" s="107">
        <f>H73/$H$106</f>
        <v>4.3967510568120594E-3</v>
      </c>
      <c r="J73" s="73">
        <f t="shared" si="5"/>
        <v>0</v>
      </c>
      <c r="K73" s="73">
        <v>44771846</v>
      </c>
      <c r="L73" s="107">
        <f>K73/$K$106</f>
        <v>4.4683796620048023E-3</v>
      </c>
      <c r="M73" s="73">
        <f t="shared" si="6"/>
        <v>0</v>
      </c>
      <c r="N73" s="104">
        <f t="shared" si="7"/>
        <v>1</v>
      </c>
    </row>
    <row r="74" spans="1:14">
      <c r="A74" s="49"/>
      <c r="B74" s="70" t="s">
        <v>260</v>
      </c>
      <c r="C74" s="91" t="s">
        <v>261</v>
      </c>
      <c r="D74" s="72">
        <v>42263617</v>
      </c>
      <c r="E74" s="73">
        <v>0.5</v>
      </c>
      <c r="F74" s="73">
        <v>21191791</v>
      </c>
      <c r="G74" s="73">
        <v>0.2</v>
      </c>
      <c r="H74" s="73">
        <v>21191791</v>
      </c>
      <c r="I74" s="107">
        <f>H74/$H$106</f>
        <v>2.0811076111311179E-3</v>
      </c>
      <c r="J74" s="73">
        <f t="shared" si="5"/>
        <v>0</v>
      </c>
      <c r="K74" s="73">
        <v>21052631</v>
      </c>
      <c r="L74" s="107">
        <f>K74/$K$106</f>
        <v>2.1011228393864267E-3</v>
      </c>
      <c r="M74" s="73">
        <f t="shared" si="6"/>
        <v>139160</v>
      </c>
      <c r="N74" s="104">
        <f t="shared" si="7"/>
        <v>0.99343330632130145</v>
      </c>
    </row>
    <row r="75" spans="1:14">
      <c r="A75" s="49"/>
      <c r="B75" s="70" t="s">
        <v>262</v>
      </c>
      <c r="C75" s="91" t="s">
        <v>263</v>
      </c>
      <c r="D75" s="72">
        <v>14407724</v>
      </c>
      <c r="E75" s="73">
        <v>0.2</v>
      </c>
      <c r="F75" s="73">
        <v>0</v>
      </c>
      <c r="G75" s="73">
        <v>0</v>
      </c>
      <c r="H75" s="73"/>
      <c r="I75" s="107">
        <f>H75/$H$106</f>
        <v>0</v>
      </c>
      <c r="J75" s="73">
        <f t="shared" si="5"/>
        <v>0</v>
      </c>
      <c r="K75" s="73"/>
      <c r="L75" s="107">
        <f>K75/$K$106</f>
        <v>0</v>
      </c>
      <c r="M75" s="73">
        <f t="shared" si="6"/>
        <v>0</v>
      </c>
      <c r="N75" s="104" t="e">
        <f t="shared" si="7"/>
        <v>#DIV/0!</v>
      </c>
    </row>
    <row r="76" spans="1:14">
      <c r="A76" s="49"/>
      <c r="B76" s="70" t="s">
        <v>264</v>
      </c>
      <c r="C76" s="91" t="s">
        <v>265</v>
      </c>
      <c r="D76" s="72">
        <v>34000000</v>
      </c>
      <c r="E76" s="73">
        <v>0.4</v>
      </c>
      <c r="F76" s="73">
        <v>15878004</v>
      </c>
      <c r="G76" s="73">
        <v>0.1</v>
      </c>
      <c r="H76" s="73">
        <v>15878004</v>
      </c>
      <c r="I76" s="107">
        <f>H76/$H$106</f>
        <v>1.5592752388870923E-3</v>
      </c>
      <c r="J76" s="73">
        <f t="shared" si="5"/>
        <v>0</v>
      </c>
      <c r="K76" s="73">
        <v>14757693</v>
      </c>
      <c r="L76" s="107">
        <f>K76/$K$106</f>
        <v>1.4728670169041195E-3</v>
      </c>
      <c r="M76" s="73">
        <f t="shared" si="6"/>
        <v>1120311</v>
      </c>
      <c r="N76" s="104">
        <f t="shared" si="7"/>
        <v>0.92944257981040945</v>
      </c>
    </row>
    <row r="77" spans="1:14">
      <c r="A77" s="49"/>
      <c r="B77" s="70" t="s">
        <v>266</v>
      </c>
      <c r="C77" s="91" t="s">
        <v>267</v>
      </c>
      <c r="D77" s="72">
        <v>37861052</v>
      </c>
      <c r="E77" s="73">
        <v>0.4</v>
      </c>
      <c r="F77" s="73">
        <v>60474290</v>
      </c>
      <c r="G77" s="73">
        <v>0.5</v>
      </c>
      <c r="H77" s="73">
        <v>60474290</v>
      </c>
      <c r="I77" s="107">
        <f>H77/$H$106</f>
        <v>5.9387856928539194E-3</v>
      </c>
      <c r="J77" s="73">
        <f t="shared" si="5"/>
        <v>0</v>
      </c>
      <c r="K77" s="73">
        <v>60474290</v>
      </c>
      <c r="L77" s="107">
        <f>K77/$K$106</f>
        <v>6.0355359819244531E-3</v>
      </c>
      <c r="M77" s="73">
        <f t="shared" si="6"/>
        <v>0</v>
      </c>
      <c r="N77" s="104">
        <f t="shared" si="7"/>
        <v>1</v>
      </c>
    </row>
    <row r="78" spans="1:14">
      <c r="A78" s="49"/>
      <c r="B78" s="70" t="s">
        <v>268</v>
      </c>
      <c r="C78" s="91" t="s">
        <v>269</v>
      </c>
      <c r="D78" s="72">
        <v>33000000</v>
      </c>
      <c r="E78" s="73">
        <v>0.4</v>
      </c>
      <c r="F78" s="73">
        <v>34136975</v>
      </c>
      <c r="G78" s="73">
        <v>0.3</v>
      </c>
      <c r="H78" s="73">
        <v>34136975</v>
      </c>
      <c r="I78" s="107">
        <f>H78/$H$106</f>
        <v>3.3523697215347534E-3</v>
      </c>
      <c r="J78" s="73">
        <f t="shared" si="5"/>
        <v>0</v>
      </c>
      <c r="K78" s="73">
        <v>34136975</v>
      </c>
      <c r="L78" s="107">
        <f>K78/$K$106</f>
        <v>3.4069840410950753E-3</v>
      </c>
      <c r="M78" s="73">
        <f t="shared" si="6"/>
        <v>0</v>
      </c>
      <c r="N78" s="104">
        <f t="shared" si="7"/>
        <v>1</v>
      </c>
    </row>
    <row r="79" spans="1:14">
      <c r="A79" s="49"/>
      <c r="B79" s="70" t="s">
        <v>270</v>
      </c>
      <c r="C79" s="91" t="s">
        <v>271</v>
      </c>
      <c r="D79" s="72">
        <v>15000000</v>
      </c>
      <c r="E79" s="73">
        <v>0.2</v>
      </c>
      <c r="F79" s="73">
        <v>12764366</v>
      </c>
      <c r="G79" s="73">
        <v>0.1</v>
      </c>
      <c r="H79" s="73">
        <v>12764366</v>
      </c>
      <c r="I79" s="107">
        <f>H79/$H$106</f>
        <v>1.2535051536636645E-3</v>
      </c>
      <c r="J79" s="73">
        <f t="shared" si="5"/>
        <v>0</v>
      </c>
      <c r="K79" s="73">
        <v>12764366</v>
      </c>
      <c r="L79" s="107">
        <f>K79/$K$106</f>
        <v>1.2739263293451333E-3</v>
      </c>
      <c r="M79" s="73">
        <f t="shared" si="6"/>
        <v>0</v>
      </c>
      <c r="N79" s="104">
        <f t="shared" si="7"/>
        <v>1</v>
      </c>
    </row>
    <row r="80" spans="1:14">
      <c r="A80" s="49"/>
      <c r="B80" s="70" t="s">
        <v>272</v>
      </c>
      <c r="C80" s="91" t="s">
        <v>273</v>
      </c>
      <c r="D80" s="72">
        <v>0</v>
      </c>
      <c r="E80" s="73">
        <v>0</v>
      </c>
      <c r="F80" s="73">
        <v>58442453</v>
      </c>
      <c r="G80" s="73">
        <v>0.5</v>
      </c>
      <c r="H80" s="73">
        <v>58442453</v>
      </c>
      <c r="I80" s="107">
        <f>H80/$H$106</f>
        <v>5.7392522298597903E-3</v>
      </c>
      <c r="J80" s="73">
        <f t="shared" si="5"/>
        <v>0</v>
      </c>
      <c r="K80" s="73">
        <v>58442453</v>
      </c>
      <c r="L80" s="107">
        <f>K80/$K$106</f>
        <v>5.8327518678338956E-3</v>
      </c>
      <c r="M80" s="73">
        <f t="shared" si="6"/>
        <v>0</v>
      </c>
      <c r="N80" s="104">
        <f t="shared" si="7"/>
        <v>1</v>
      </c>
    </row>
    <row r="81" spans="1:14">
      <c r="A81" s="49"/>
      <c r="B81" s="70" t="s">
        <v>274</v>
      </c>
      <c r="C81" s="91" t="s">
        <v>275</v>
      </c>
      <c r="D81" s="72">
        <v>14027412</v>
      </c>
      <c r="E81" s="73">
        <v>0.2</v>
      </c>
      <c r="F81" s="73">
        <v>46476621</v>
      </c>
      <c r="G81" s="73">
        <v>0.4</v>
      </c>
      <c r="H81" s="73">
        <v>66476621</v>
      </c>
      <c r="I81" s="107">
        <f>H81/$H$106</f>
        <v>6.5282354816248757E-3</v>
      </c>
      <c r="J81" s="73">
        <f t="shared" si="5"/>
        <v>20000000</v>
      </c>
      <c r="K81" s="73">
        <v>46476621</v>
      </c>
      <c r="L81" s="107">
        <f>K81/$K$106</f>
        <v>4.6385218968881762E-3</v>
      </c>
      <c r="M81" s="73">
        <f t="shared" si="6"/>
        <v>20000000</v>
      </c>
      <c r="N81" s="104">
        <f t="shared" si="7"/>
        <v>0.69914234960889488</v>
      </c>
    </row>
    <row r="82" spans="1:14">
      <c r="A82" s="49"/>
      <c r="B82" s="70" t="s">
        <v>276</v>
      </c>
      <c r="C82" s="91" t="s">
        <v>277</v>
      </c>
      <c r="D82" s="72">
        <v>30000000</v>
      </c>
      <c r="E82" s="73">
        <v>0.3</v>
      </c>
      <c r="F82" s="73">
        <v>51282969</v>
      </c>
      <c r="G82" s="73">
        <v>0.4</v>
      </c>
      <c r="H82" s="73">
        <v>51282969</v>
      </c>
      <c r="I82" s="107">
        <f>H82/$H$106</f>
        <v>5.0361659902790267E-3</v>
      </c>
      <c r="J82" s="73">
        <f t="shared" si="5"/>
        <v>0</v>
      </c>
      <c r="K82" s="73">
        <v>51282969</v>
      </c>
      <c r="L82" s="107">
        <f>K82/$K$106</f>
        <v>5.1182114690295046E-3</v>
      </c>
      <c r="M82" s="73">
        <f t="shared" si="6"/>
        <v>0</v>
      </c>
      <c r="N82" s="104">
        <f t="shared" si="7"/>
        <v>1</v>
      </c>
    </row>
    <row r="83" spans="1:14">
      <c r="A83" s="49"/>
      <c r="B83" s="70" t="s">
        <v>1042</v>
      </c>
      <c r="C83" s="91" t="s">
        <v>1043</v>
      </c>
      <c r="D83" s="72">
        <v>0</v>
      </c>
      <c r="E83" s="73">
        <v>0</v>
      </c>
      <c r="F83" s="73"/>
      <c r="G83" s="73">
        <v>2.2999999999999998</v>
      </c>
      <c r="H83" s="73">
        <v>12767109</v>
      </c>
      <c r="I83" s="107">
        <f>H83/$H$106</f>
        <v>1.2537745258076863E-3</v>
      </c>
      <c r="J83" s="73">
        <f t="shared" ref="J83:J90" si="11">H83-F83</f>
        <v>12767109</v>
      </c>
      <c r="K83" s="73">
        <v>12767109</v>
      </c>
      <c r="L83" s="107">
        <f>K83/$K$106</f>
        <v>1.2742000899002126E-3</v>
      </c>
      <c r="M83" s="73">
        <f t="shared" ref="M83:M90" si="12">H83-K83</f>
        <v>0</v>
      </c>
      <c r="N83" s="104">
        <f t="shared" ref="N83:N90" si="13">K83/H83</f>
        <v>1</v>
      </c>
    </row>
    <row r="84" spans="1:14">
      <c r="A84" s="49"/>
      <c r="B84" s="70" t="s">
        <v>1044</v>
      </c>
      <c r="C84" s="91" t="s">
        <v>1045</v>
      </c>
      <c r="D84" s="72">
        <v>0</v>
      </c>
      <c r="E84" s="73">
        <v>0</v>
      </c>
      <c r="F84" s="73"/>
      <c r="G84" s="73">
        <v>2.2999999999999998</v>
      </c>
      <c r="H84" s="73">
        <v>27902886</v>
      </c>
      <c r="I84" s="107">
        <f>H84/$H$106</f>
        <v>2.7401604907826768E-3</v>
      </c>
      <c r="J84" s="73">
        <f t="shared" si="11"/>
        <v>27902886</v>
      </c>
      <c r="K84" s="73">
        <v>27902886</v>
      </c>
      <c r="L84" s="107">
        <f>K84/$K$106</f>
        <v>2.7848011519033306E-3</v>
      </c>
      <c r="M84" s="73">
        <f t="shared" si="12"/>
        <v>0</v>
      </c>
      <c r="N84" s="104">
        <f t="shared" si="13"/>
        <v>1</v>
      </c>
    </row>
    <row r="85" spans="1:14">
      <c r="A85" s="49"/>
      <c r="B85" s="70" t="s">
        <v>1046</v>
      </c>
      <c r="C85" s="91" t="s">
        <v>1047</v>
      </c>
      <c r="D85" s="72">
        <v>0</v>
      </c>
      <c r="E85" s="73">
        <v>0</v>
      </c>
      <c r="F85" s="73"/>
      <c r="G85" s="73">
        <v>2.2999999999999998</v>
      </c>
      <c r="H85" s="73">
        <v>36438956</v>
      </c>
      <c r="I85" s="107">
        <f>H85/$H$106</f>
        <v>3.5784322652706378E-3</v>
      </c>
      <c r="J85" s="73">
        <f t="shared" si="11"/>
        <v>36438956</v>
      </c>
      <c r="K85" s="73">
        <v>34998927</v>
      </c>
      <c r="L85" s="107">
        <f>K85/$K$106</f>
        <v>3.4930097275593852E-3</v>
      </c>
      <c r="M85" s="73">
        <f t="shared" si="12"/>
        <v>1440029</v>
      </c>
      <c r="N85" s="104">
        <f t="shared" si="13"/>
        <v>0.96048105769001724</v>
      </c>
    </row>
    <row r="86" spans="1:14">
      <c r="A86" s="49"/>
      <c r="B86" s="70" t="s">
        <v>1048</v>
      </c>
      <c r="C86" s="91" t="s">
        <v>1049</v>
      </c>
      <c r="D86" s="72">
        <v>0</v>
      </c>
      <c r="E86" s="73">
        <v>0</v>
      </c>
      <c r="F86" s="73"/>
      <c r="G86" s="73">
        <v>2.2999999999999998</v>
      </c>
      <c r="H86" s="73">
        <v>34989884</v>
      </c>
      <c r="I86" s="107">
        <f>H86/$H$106</f>
        <v>3.436128352954921E-3</v>
      </c>
      <c r="J86" s="73">
        <f t="shared" si="11"/>
        <v>34989884</v>
      </c>
      <c r="K86" s="73">
        <v>28822056</v>
      </c>
      <c r="L86" s="107">
        <f>K86/$K$106</f>
        <v>2.8765373857393213E-3</v>
      </c>
      <c r="M86" s="73">
        <f t="shared" si="12"/>
        <v>6167828</v>
      </c>
      <c r="N86" s="104">
        <f t="shared" si="13"/>
        <v>0.82372539445972437</v>
      </c>
    </row>
    <row r="87" spans="1:14">
      <c r="A87" s="49"/>
      <c r="B87" s="70" t="s">
        <v>1050</v>
      </c>
      <c r="C87" s="91" t="s">
        <v>1051</v>
      </c>
      <c r="D87" s="72">
        <v>0</v>
      </c>
      <c r="E87" s="73">
        <v>0</v>
      </c>
      <c r="F87" s="73"/>
      <c r="G87" s="73">
        <v>2.2999999999999998</v>
      </c>
      <c r="H87" s="73">
        <v>20615958</v>
      </c>
      <c r="I87" s="107">
        <f>H87/$H$106</f>
        <v>2.0245588069719759E-3</v>
      </c>
      <c r="J87" s="73">
        <f t="shared" si="11"/>
        <v>20615958</v>
      </c>
      <c r="K87" s="73">
        <v>20615958</v>
      </c>
      <c r="L87" s="107">
        <f>K87/$K$106</f>
        <v>2.0575414165398763E-3</v>
      </c>
      <c r="M87" s="73">
        <f t="shared" si="12"/>
        <v>0</v>
      </c>
      <c r="N87" s="104">
        <f t="shared" si="13"/>
        <v>1</v>
      </c>
    </row>
    <row r="88" spans="1:14">
      <c r="A88" s="49"/>
      <c r="B88" s="70" t="s">
        <v>1052</v>
      </c>
      <c r="C88" s="91" t="s">
        <v>1053</v>
      </c>
      <c r="D88" s="72">
        <v>0</v>
      </c>
      <c r="E88" s="73">
        <v>0</v>
      </c>
      <c r="F88" s="73"/>
      <c r="G88" s="73">
        <v>2.2999999999999998</v>
      </c>
      <c r="H88" s="73">
        <v>32752887</v>
      </c>
      <c r="I88" s="107">
        <f>H88/$H$106</f>
        <v>3.2164474641250209E-3</v>
      </c>
      <c r="J88" s="73">
        <f t="shared" si="11"/>
        <v>32752887</v>
      </c>
      <c r="K88" s="73">
        <v>32752800</v>
      </c>
      <c r="L88" s="107">
        <f>K88/$K$106</f>
        <v>3.268838756251214E-3</v>
      </c>
      <c r="M88" s="73">
        <f t="shared" si="12"/>
        <v>87</v>
      </c>
      <c r="N88" s="104">
        <f t="shared" si="13"/>
        <v>0.99999734374560634</v>
      </c>
    </row>
    <row r="89" spans="1:14">
      <c r="A89" s="49"/>
      <c r="B89" s="70" t="s">
        <v>1054</v>
      </c>
      <c r="C89" s="91" t="s">
        <v>1055</v>
      </c>
      <c r="D89" s="72">
        <v>0</v>
      </c>
      <c r="E89" s="73">
        <v>0</v>
      </c>
      <c r="F89" s="73"/>
      <c r="G89" s="73">
        <v>2.2999999999999998</v>
      </c>
      <c r="H89" s="73">
        <v>21309602</v>
      </c>
      <c r="I89" s="107">
        <f>H89/$H$106</f>
        <v>2.0926770612438982E-3</v>
      </c>
      <c r="J89" s="73">
        <f t="shared" si="11"/>
        <v>21309602</v>
      </c>
      <c r="K89" s="73">
        <v>21309602</v>
      </c>
      <c r="L89" s="107">
        <f>K89/$K$106</f>
        <v>2.1267694028568053E-3</v>
      </c>
      <c r="M89" s="73">
        <f t="shared" si="12"/>
        <v>0</v>
      </c>
      <c r="N89" s="104">
        <f t="shared" si="13"/>
        <v>1</v>
      </c>
    </row>
    <row r="90" spans="1:14">
      <c r="A90" s="49"/>
      <c r="B90" s="70" t="s">
        <v>1056</v>
      </c>
      <c r="C90" s="91" t="s">
        <v>1057</v>
      </c>
      <c r="D90" s="72">
        <v>0</v>
      </c>
      <c r="E90" s="73">
        <v>0</v>
      </c>
      <c r="F90" s="73"/>
      <c r="G90" s="73">
        <v>2.2999999999999998</v>
      </c>
      <c r="H90" s="73">
        <v>39325357</v>
      </c>
      <c r="I90" s="107">
        <f>H90/$H$106</f>
        <v>3.8618868864433581E-3</v>
      </c>
      <c r="J90" s="73">
        <f t="shared" si="11"/>
        <v>39325357</v>
      </c>
      <c r="K90" s="73">
        <v>38544822</v>
      </c>
      <c r="L90" s="107">
        <f>K90/$K$106</f>
        <v>3.8469018833933106E-3</v>
      </c>
      <c r="M90" s="73">
        <f t="shared" si="12"/>
        <v>780535</v>
      </c>
      <c r="N90" s="104">
        <f t="shared" si="13"/>
        <v>0.98015186486418926</v>
      </c>
    </row>
    <row r="91" spans="1:14">
      <c r="A91" s="49"/>
      <c r="B91" s="70" t="s">
        <v>1058</v>
      </c>
      <c r="C91" s="91" t="s">
        <v>1059</v>
      </c>
      <c r="D91" s="72">
        <v>0</v>
      </c>
      <c r="E91" s="73">
        <v>0</v>
      </c>
      <c r="F91" s="73"/>
      <c r="G91" s="73">
        <v>2.2999999999999998</v>
      </c>
      <c r="H91" s="73">
        <v>13368743</v>
      </c>
      <c r="I91" s="107">
        <f>H91/$H$106</f>
        <v>1.3128570779390874E-3</v>
      </c>
      <c r="J91" s="73">
        <f t="shared" si="5"/>
        <v>13368743</v>
      </c>
      <c r="K91" s="73">
        <v>13305360</v>
      </c>
      <c r="L91" s="107">
        <f>K91/$K$106</f>
        <v>1.3279193361750645E-3</v>
      </c>
      <c r="M91" s="73">
        <f t="shared" si="6"/>
        <v>63383</v>
      </c>
      <c r="N91" s="104">
        <f t="shared" si="7"/>
        <v>0.99525886614769987</v>
      </c>
    </row>
    <row r="92" spans="1:14">
      <c r="A92" s="49"/>
      <c r="B92" s="70" t="s">
        <v>1060</v>
      </c>
      <c r="C92" s="91" t="s">
        <v>1061</v>
      </c>
      <c r="D92" s="72">
        <v>0</v>
      </c>
      <c r="E92" s="73">
        <v>0</v>
      </c>
      <c r="F92" s="73"/>
      <c r="G92" s="73">
        <v>2.2999999999999998</v>
      </c>
      <c r="H92" s="73">
        <v>20102377</v>
      </c>
      <c r="I92" s="107">
        <f>H92/$H$106</f>
        <v>1.9741233658130699E-3</v>
      </c>
      <c r="J92" s="73">
        <f t="shared" ref="J92" si="14">H92-F92</f>
        <v>20102377</v>
      </c>
      <c r="K92" s="73">
        <v>20102377</v>
      </c>
      <c r="L92" s="107">
        <f>K92/$K$106</f>
        <v>2.0062843186039975E-3</v>
      </c>
      <c r="M92" s="73">
        <f t="shared" ref="M92" si="15">H92-K92</f>
        <v>0</v>
      </c>
      <c r="N92" s="104">
        <f t="shared" ref="N92" si="16">K92/H92</f>
        <v>1</v>
      </c>
    </row>
    <row r="93" spans="1:14">
      <c r="A93" s="49"/>
      <c r="B93" s="70" t="s">
        <v>278</v>
      </c>
      <c r="C93" s="91" t="s">
        <v>279</v>
      </c>
      <c r="D93" s="72">
        <v>0</v>
      </c>
      <c r="E93" s="73">
        <v>0</v>
      </c>
      <c r="F93" s="73">
        <v>103288991</v>
      </c>
      <c r="G93" s="73">
        <v>0.9</v>
      </c>
      <c r="H93" s="73">
        <v>96130824.400000006</v>
      </c>
      <c r="I93" s="107">
        <f>H93/$H$106</f>
        <v>9.4403814346389597E-3</v>
      </c>
      <c r="J93" s="73">
        <f t="shared" si="5"/>
        <v>-7158166.599999994</v>
      </c>
      <c r="K93" s="73">
        <v>96130824.400000006</v>
      </c>
      <c r="L93" s="107">
        <f>K93/$K$106</f>
        <v>9.5941771228444557E-3</v>
      </c>
      <c r="M93" s="73">
        <f t="shared" si="6"/>
        <v>0</v>
      </c>
      <c r="N93" s="104">
        <f t="shared" si="7"/>
        <v>1</v>
      </c>
    </row>
    <row r="94" spans="1:14">
      <c r="A94" s="49"/>
      <c r="B94" s="70" t="s">
        <v>280</v>
      </c>
      <c r="C94" s="91" t="s">
        <v>281</v>
      </c>
      <c r="D94" s="72">
        <v>69843792</v>
      </c>
      <c r="E94" s="73">
        <v>0.8</v>
      </c>
      <c r="F94" s="73">
        <v>80000000</v>
      </c>
      <c r="G94" s="73">
        <v>0.7</v>
      </c>
      <c r="H94" s="73">
        <v>68201116</v>
      </c>
      <c r="I94" s="107">
        <f>H94/$H$106</f>
        <v>6.6975868908501534E-3</v>
      </c>
      <c r="J94" s="73">
        <f t="shared" si="5"/>
        <v>-11798884</v>
      </c>
      <c r="K94" s="73">
        <v>68201116</v>
      </c>
      <c r="L94" s="107">
        <f>K94/$K$106</f>
        <v>6.8066990058982674E-3</v>
      </c>
      <c r="M94" s="73">
        <f t="shared" si="6"/>
        <v>0</v>
      </c>
      <c r="N94" s="104">
        <f t="shared" si="7"/>
        <v>1</v>
      </c>
    </row>
    <row r="95" spans="1:14">
      <c r="A95" s="49"/>
      <c r="B95" s="70" t="s">
        <v>282</v>
      </c>
      <c r="C95" s="91" t="s">
        <v>283</v>
      </c>
      <c r="D95" s="72">
        <v>8786464</v>
      </c>
      <c r="E95" s="73">
        <v>0.1</v>
      </c>
      <c r="F95" s="73">
        <v>10000000</v>
      </c>
      <c r="G95" s="73">
        <v>0.1</v>
      </c>
      <c r="H95" s="73">
        <v>6775868</v>
      </c>
      <c r="I95" s="107">
        <f>H95/$H$106</f>
        <v>6.6541381362338775E-4</v>
      </c>
      <c r="J95" s="73">
        <f t="shared" si="5"/>
        <v>-3224132</v>
      </c>
      <c r="K95" s="73">
        <v>6625896</v>
      </c>
      <c r="L95" s="107">
        <f>K95/$K$106</f>
        <v>6.6128653549284014E-4</v>
      </c>
      <c r="M95" s="73">
        <f t="shared" si="6"/>
        <v>149972</v>
      </c>
      <c r="N95" s="104">
        <f t="shared" si="7"/>
        <v>0.97786674710900512</v>
      </c>
    </row>
    <row r="96" spans="1:14">
      <c r="A96" s="49"/>
      <c r="B96" s="70" t="s">
        <v>284</v>
      </c>
      <c r="C96" s="91" t="s">
        <v>285</v>
      </c>
      <c r="D96" s="72">
        <v>0</v>
      </c>
      <c r="E96" s="73">
        <v>0</v>
      </c>
      <c r="F96" s="73">
        <v>0</v>
      </c>
      <c r="G96" s="73">
        <v>0</v>
      </c>
      <c r="H96" s="73"/>
      <c r="I96" s="107">
        <f>H96/$H$106</f>
        <v>0</v>
      </c>
      <c r="J96" s="73">
        <f t="shared" si="5"/>
        <v>0</v>
      </c>
      <c r="K96" s="72"/>
      <c r="L96" s="107">
        <f>K96/$K$106</f>
        <v>0</v>
      </c>
      <c r="M96" s="73">
        <f t="shared" si="6"/>
        <v>0</v>
      </c>
      <c r="N96" s="104" t="e">
        <f t="shared" si="7"/>
        <v>#DIV/0!</v>
      </c>
    </row>
    <row r="97" spans="1:14">
      <c r="A97" s="49"/>
      <c r="B97" s="70"/>
      <c r="C97" s="92" t="s">
        <v>56</v>
      </c>
      <c r="D97" s="77">
        <v>1031748950.6</v>
      </c>
      <c r="E97" s="78">
        <v>11.8</v>
      </c>
      <c r="F97" s="78">
        <v>1362000000</v>
      </c>
      <c r="G97" s="78">
        <v>11.9</v>
      </c>
      <c r="H97" s="78">
        <f>SUM(H48:H96)</f>
        <v>1495590192.4000001</v>
      </c>
      <c r="I97" s="108">
        <f>H97/$H$106</f>
        <v>0.14687216066526387</v>
      </c>
      <c r="J97" s="78">
        <f t="shared" si="5"/>
        <v>133590192.4000001</v>
      </c>
      <c r="K97" s="77">
        <f>SUM(K48:K96)</f>
        <v>1397937490.1800001</v>
      </c>
      <c r="L97" s="108">
        <f>K97/$K$106</f>
        <v>0.13951882729772525</v>
      </c>
      <c r="M97" s="78">
        <f t="shared" si="6"/>
        <v>97652702.220000029</v>
      </c>
      <c r="N97" s="105">
        <f t="shared" si="7"/>
        <v>0.93470624325016805</v>
      </c>
    </row>
    <row r="98" spans="1:14">
      <c r="A98" s="49"/>
      <c r="B98" s="70" t="s">
        <v>66</v>
      </c>
      <c r="C98" s="91" t="s">
        <v>67</v>
      </c>
      <c r="D98" s="72"/>
      <c r="E98" s="73"/>
      <c r="F98" s="73"/>
      <c r="G98" s="73"/>
      <c r="H98" s="73"/>
      <c r="I98" s="107">
        <f>H98/$H$106</f>
        <v>0</v>
      </c>
      <c r="J98" s="73">
        <f t="shared" si="5"/>
        <v>0</v>
      </c>
      <c r="K98" s="72"/>
      <c r="L98" s="73"/>
      <c r="M98" s="73"/>
      <c r="N98" s="104" t="e">
        <f t="shared" si="7"/>
        <v>#DIV/0!</v>
      </c>
    </row>
    <row r="99" spans="1:14">
      <c r="A99" s="49"/>
      <c r="B99" s="70"/>
      <c r="C99" s="92" t="s">
        <v>57</v>
      </c>
      <c r="D99" s="77">
        <v>0</v>
      </c>
      <c r="E99" s="78">
        <v>0</v>
      </c>
      <c r="F99" s="78">
        <v>0</v>
      </c>
      <c r="G99" s="78">
        <v>0</v>
      </c>
      <c r="H99" s="78">
        <v>0</v>
      </c>
      <c r="I99" s="108">
        <f>H99/$H$106</f>
        <v>0</v>
      </c>
      <c r="J99" s="78">
        <f t="shared" si="5"/>
        <v>0</v>
      </c>
      <c r="K99" s="77">
        <v>0</v>
      </c>
      <c r="L99" s="78">
        <v>0</v>
      </c>
      <c r="M99" s="78">
        <v>0</v>
      </c>
      <c r="N99" s="105" t="e">
        <f t="shared" si="7"/>
        <v>#DIV/0!</v>
      </c>
    </row>
    <row r="100" spans="1:14">
      <c r="A100" s="49"/>
      <c r="B100" s="70"/>
      <c r="C100" s="90" t="s">
        <v>87</v>
      </c>
      <c r="D100" s="82">
        <v>30762929</v>
      </c>
      <c r="E100" s="83">
        <v>100</v>
      </c>
      <c r="F100" s="83"/>
      <c r="G100" s="83"/>
      <c r="H100" s="83"/>
      <c r="I100" s="83"/>
      <c r="J100" s="83"/>
      <c r="K100" s="82">
        <f>K101</f>
        <v>178600</v>
      </c>
      <c r="L100" s="83">
        <v>0</v>
      </c>
      <c r="M100" s="83"/>
      <c r="N100" s="84"/>
    </row>
    <row r="101" spans="1:14">
      <c r="A101" s="49"/>
      <c r="B101" s="70"/>
      <c r="C101" s="90" t="s">
        <v>88</v>
      </c>
      <c r="D101" s="82">
        <v>30762929</v>
      </c>
      <c r="E101" s="83">
        <v>100</v>
      </c>
      <c r="F101" s="83"/>
      <c r="G101" s="83"/>
      <c r="H101" s="83"/>
      <c r="I101" s="83"/>
      <c r="J101" s="83"/>
      <c r="K101" s="82">
        <f>K31</f>
        <v>178600</v>
      </c>
      <c r="L101" s="83">
        <v>0</v>
      </c>
      <c r="M101" s="83"/>
      <c r="N101" s="84"/>
    </row>
    <row r="102" spans="1:14">
      <c r="A102" s="49"/>
      <c r="B102" s="70" t="s">
        <v>66</v>
      </c>
      <c r="C102" s="91" t="s">
        <v>67</v>
      </c>
      <c r="D102" s="72"/>
      <c r="E102" s="73"/>
      <c r="F102" s="73"/>
      <c r="G102" s="73"/>
      <c r="H102" s="73"/>
      <c r="I102" s="73"/>
      <c r="J102" s="73"/>
      <c r="K102" s="72"/>
      <c r="L102" s="73"/>
      <c r="M102" s="73"/>
      <c r="N102" s="74"/>
    </row>
    <row r="103" spans="1:14">
      <c r="A103" s="49"/>
      <c r="B103" s="70" t="s">
        <v>208</v>
      </c>
      <c r="C103" s="91" t="s">
        <v>209</v>
      </c>
      <c r="D103" s="72">
        <v>30742129</v>
      </c>
      <c r="E103" s="73">
        <v>99.9</v>
      </c>
      <c r="F103" s="73"/>
      <c r="G103" s="73"/>
      <c r="H103" s="73"/>
      <c r="I103" s="73"/>
      <c r="J103" s="73"/>
      <c r="K103" s="72"/>
      <c r="L103" s="73">
        <v>0</v>
      </c>
      <c r="M103" s="73"/>
      <c r="N103" s="74"/>
    </row>
    <row r="104" spans="1:14">
      <c r="A104" s="49"/>
      <c r="B104" s="70" t="s">
        <v>286</v>
      </c>
      <c r="C104" s="91" t="s">
        <v>287</v>
      </c>
      <c r="D104" s="72">
        <v>20800</v>
      </c>
      <c r="E104" s="73">
        <v>0.1</v>
      </c>
      <c r="F104" s="73"/>
      <c r="G104" s="73"/>
      <c r="H104" s="73"/>
      <c r="I104" s="73"/>
      <c r="J104" s="73"/>
      <c r="K104" s="72"/>
      <c r="L104" s="73">
        <v>0</v>
      </c>
      <c r="M104" s="73"/>
      <c r="N104" s="74"/>
    </row>
    <row r="105" spans="1:14">
      <c r="A105" s="49"/>
      <c r="B105" s="70" t="s">
        <v>66</v>
      </c>
      <c r="C105" s="91" t="s">
        <v>67</v>
      </c>
      <c r="D105" s="72"/>
      <c r="E105" s="73"/>
      <c r="F105" s="73"/>
      <c r="G105" s="73"/>
      <c r="H105" s="73"/>
      <c r="I105" s="73"/>
      <c r="J105" s="73"/>
      <c r="K105" s="72"/>
      <c r="L105" s="73"/>
      <c r="M105" s="73"/>
      <c r="N105" s="74"/>
    </row>
    <row r="106" spans="1:14" ht="15.75" thickBot="1">
      <c r="A106" s="49"/>
      <c r="B106" s="70"/>
      <c r="C106" s="93" t="s">
        <v>62</v>
      </c>
      <c r="D106" s="94">
        <v>8763246690.4699993</v>
      </c>
      <c r="E106" s="95"/>
      <c r="F106" s="95">
        <v>11444000000</v>
      </c>
      <c r="G106" s="95"/>
      <c r="H106" s="95">
        <f>H99+H47+H36</f>
        <v>10182938588.4</v>
      </c>
      <c r="I106" s="95"/>
      <c r="J106" s="95">
        <f>H106-F106</f>
        <v>-1261061411.6000004</v>
      </c>
      <c r="K106" s="94">
        <f>K99+K47+K36+K100</f>
        <v>10019704990.76</v>
      </c>
      <c r="L106" s="95"/>
      <c r="M106" s="95">
        <f>M99+M47+M36</f>
        <v>163412197.6400001</v>
      </c>
      <c r="N106" s="96">
        <f>K106/H106</f>
        <v>0.98396989275512781</v>
      </c>
    </row>
    <row r="107" spans="1:14" ht="15.75" thickTop="1">
      <c r="A107" s="49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</row>
    <row r="108" spans="1:14">
      <c r="A108" s="49"/>
      <c r="B108" s="50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14">
      <c r="A109" s="49"/>
      <c r="B109" s="137" t="s">
        <v>89</v>
      </c>
      <c r="C109" s="97" t="s">
        <v>90</v>
      </c>
      <c r="D109" s="137" t="s">
        <v>91</v>
      </c>
      <c r="E109" s="137"/>
      <c r="F109" s="97" t="s">
        <v>90</v>
      </c>
      <c r="G109" s="138"/>
      <c r="H109" s="138"/>
      <c r="I109" s="97"/>
      <c r="J109" s="97"/>
      <c r="K109" s="97"/>
      <c r="L109" s="97"/>
      <c r="M109" s="97"/>
      <c r="N109" s="49"/>
    </row>
    <row r="110" spans="1:14">
      <c r="A110" s="49"/>
      <c r="B110" s="137"/>
      <c r="C110" s="97" t="s">
        <v>92</v>
      </c>
      <c r="D110" s="137"/>
      <c r="E110" s="137"/>
      <c r="F110" s="97" t="s">
        <v>92</v>
      </c>
      <c r="G110" s="138"/>
      <c r="H110" s="138"/>
      <c r="I110" s="97"/>
      <c r="J110" s="97"/>
      <c r="K110" s="97"/>
      <c r="L110" s="97"/>
      <c r="M110" s="97"/>
      <c r="N110" s="49"/>
    </row>
    <row r="111" spans="1:14">
      <c r="A111" s="49"/>
      <c r="B111" s="137"/>
      <c r="C111" s="97" t="s">
        <v>93</v>
      </c>
      <c r="D111" s="137"/>
      <c r="E111" s="137"/>
      <c r="F111" s="97" t="s">
        <v>93</v>
      </c>
      <c r="G111" s="138"/>
      <c r="H111" s="138"/>
      <c r="I111" s="97"/>
      <c r="J111" s="97"/>
      <c r="K111" s="97"/>
      <c r="L111" s="97"/>
      <c r="M111" s="97"/>
      <c r="N111" s="4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107:N107"/>
    <mergeCell ref="B109:B111"/>
    <mergeCell ref="D109:E111"/>
    <mergeCell ref="G109:H109"/>
    <mergeCell ref="G110:H110"/>
    <mergeCell ref="G111:H111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234"/>
  <sheetViews>
    <sheetView topLeftCell="B1" zoomScale="115" zoomScaleNormal="115" workbookViewId="0">
      <selection activeCell="F6" sqref="F6:G7"/>
    </sheetView>
  </sheetViews>
  <sheetFormatPr defaultRowHeight="15"/>
  <cols>
    <col min="1" max="1" width="3.28515625" style="51" customWidth="1"/>
    <col min="2" max="2" width="15" style="51" customWidth="1"/>
    <col min="3" max="3" width="51.7109375" style="51" customWidth="1"/>
    <col min="4" max="4" width="16.28515625" style="51" customWidth="1"/>
    <col min="5" max="5" width="11.140625" style="51" customWidth="1"/>
    <col min="6" max="6" width="16.28515625" style="51" customWidth="1"/>
    <col min="7" max="7" width="11.140625" style="51" customWidth="1"/>
    <col min="8" max="8" width="16.28515625" style="51" customWidth="1"/>
    <col min="9" max="9" width="11.140625" style="51" customWidth="1"/>
    <col min="10" max="10" width="15.85546875" style="51" customWidth="1"/>
    <col min="11" max="11" width="16.28515625" style="51" customWidth="1"/>
    <col min="12" max="12" width="11.140625" style="51" customWidth="1"/>
    <col min="13" max="13" width="15" style="51" customWidth="1"/>
    <col min="14" max="14" width="11.7109375" style="51" customWidth="1"/>
    <col min="15" max="15" width="11.140625" style="51" bestFit="1" customWidth="1"/>
    <col min="16" max="16384" width="9.140625" style="51"/>
  </cols>
  <sheetData>
    <row r="1" spans="1:14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>
      <c r="A3" s="49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49"/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thickBot="1">
      <c r="A5" s="150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6.5" thickTop="1" thickBot="1">
      <c r="A6" s="150"/>
      <c r="B6" s="151" t="s">
        <v>3</v>
      </c>
      <c r="C6" s="152" t="s">
        <v>4</v>
      </c>
      <c r="D6" s="152"/>
      <c r="E6" s="152"/>
      <c r="F6" s="153" t="s">
        <v>5</v>
      </c>
      <c r="G6" s="153"/>
      <c r="H6" s="154" t="s">
        <v>6</v>
      </c>
      <c r="I6" s="154"/>
      <c r="J6" s="154"/>
      <c r="K6" s="154"/>
      <c r="L6" s="154"/>
      <c r="M6" s="154"/>
      <c r="N6" s="154"/>
    </row>
    <row r="7" spans="1:14" ht="15.75" thickTop="1">
      <c r="A7" s="49"/>
      <c r="B7" s="151"/>
      <c r="C7" s="152"/>
      <c r="D7" s="152"/>
      <c r="E7" s="152"/>
      <c r="F7" s="153"/>
      <c r="G7" s="153"/>
      <c r="H7" s="154"/>
      <c r="I7" s="154"/>
      <c r="J7" s="154"/>
      <c r="K7" s="154"/>
      <c r="L7" s="154"/>
      <c r="M7" s="154"/>
      <c r="N7" s="154"/>
    </row>
    <row r="8" spans="1:14">
      <c r="A8" s="49"/>
      <c r="B8" s="52" t="s">
        <v>7</v>
      </c>
      <c r="C8" s="139" t="s">
        <v>288</v>
      </c>
      <c r="D8" s="139"/>
      <c r="E8" s="139"/>
      <c r="F8" s="140" t="s">
        <v>9</v>
      </c>
      <c r="G8" s="140"/>
      <c r="H8" s="141" t="s">
        <v>289</v>
      </c>
      <c r="I8" s="141"/>
      <c r="J8" s="141"/>
      <c r="K8" s="141"/>
      <c r="L8" s="141"/>
      <c r="M8" s="141"/>
      <c r="N8" s="141"/>
    </row>
    <row r="9" spans="1:14" ht="15.75" thickBot="1">
      <c r="A9" s="49"/>
      <c r="B9" s="142" t="s">
        <v>11</v>
      </c>
      <c r="C9" s="142"/>
      <c r="D9" s="143" t="s">
        <v>12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ht="16.5" thickTop="1" thickBot="1">
      <c r="A10" s="49"/>
      <c r="B10" s="142"/>
      <c r="C10" s="142"/>
      <c r="D10" s="53" t="s">
        <v>13</v>
      </c>
      <c r="E10" s="54">
        <v>2024</v>
      </c>
      <c r="F10" s="144" t="s">
        <v>14</v>
      </c>
      <c r="G10" s="144"/>
      <c r="H10" s="144" t="s">
        <v>14</v>
      </c>
      <c r="I10" s="144"/>
      <c r="J10" s="55" t="s">
        <v>14</v>
      </c>
      <c r="K10" s="144" t="s">
        <v>14</v>
      </c>
      <c r="L10" s="144"/>
      <c r="M10" s="145" t="s">
        <v>15</v>
      </c>
      <c r="N10" s="146" t="s">
        <v>16</v>
      </c>
    </row>
    <row r="11" spans="1:14" ht="37.5" thickTop="1" thickBot="1">
      <c r="A11" s="49"/>
      <c r="B11" s="142"/>
      <c r="C11" s="142"/>
      <c r="D11" s="56" t="s">
        <v>17</v>
      </c>
      <c r="E11" s="57" t="s">
        <v>18</v>
      </c>
      <c r="F11" s="58" t="s">
        <v>19</v>
      </c>
      <c r="G11" s="59" t="s">
        <v>18</v>
      </c>
      <c r="H11" s="58" t="s">
        <v>20</v>
      </c>
      <c r="I11" s="59" t="s">
        <v>18</v>
      </c>
      <c r="J11" s="60" t="s">
        <v>21</v>
      </c>
      <c r="K11" s="58" t="s">
        <v>22</v>
      </c>
      <c r="L11" s="59" t="s">
        <v>18</v>
      </c>
      <c r="M11" s="145"/>
      <c r="N11" s="146"/>
    </row>
    <row r="12" spans="1:14" ht="16.5" thickTop="1" thickBot="1">
      <c r="A12" s="49"/>
      <c r="B12" s="142"/>
      <c r="C12" s="142"/>
      <c r="D12" s="61" t="s">
        <v>23</v>
      </c>
      <c r="E12" s="61" t="s">
        <v>24</v>
      </c>
      <c r="F12" s="61" t="s">
        <v>25</v>
      </c>
      <c r="G12" s="61" t="s">
        <v>26</v>
      </c>
      <c r="H12" s="61" t="s">
        <v>27</v>
      </c>
      <c r="I12" s="61" t="s">
        <v>28</v>
      </c>
      <c r="J12" s="61" t="s">
        <v>29</v>
      </c>
      <c r="K12" s="61" t="s">
        <v>30</v>
      </c>
      <c r="L12" s="61" t="s">
        <v>31</v>
      </c>
      <c r="M12" s="61" t="s">
        <v>32</v>
      </c>
      <c r="N12" s="62" t="s">
        <v>33</v>
      </c>
    </row>
    <row r="13" spans="1:14" ht="15.75" thickTop="1">
      <c r="A13" s="49"/>
      <c r="B13" s="134" t="s">
        <v>34</v>
      </c>
      <c r="C13" s="134"/>
      <c r="D13" s="63"/>
      <c r="E13" s="64"/>
      <c r="F13" s="63"/>
      <c r="G13" s="64"/>
      <c r="H13" s="63"/>
      <c r="I13" s="64"/>
      <c r="J13" s="65"/>
      <c r="K13" s="63"/>
      <c r="L13" s="64"/>
      <c r="M13" s="63"/>
      <c r="N13" s="66"/>
    </row>
    <row r="14" spans="1:14">
      <c r="A14" s="49"/>
      <c r="B14" s="67" t="s">
        <v>35</v>
      </c>
      <c r="C14" s="68" t="s">
        <v>36</v>
      </c>
      <c r="D14" s="63"/>
      <c r="E14" s="64"/>
      <c r="F14" s="63"/>
      <c r="G14" s="64"/>
      <c r="H14" s="63"/>
      <c r="I14" s="64"/>
      <c r="J14" s="69"/>
      <c r="K14" s="63"/>
      <c r="L14" s="64"/>
      <c r="M14" s="63"/>
      <c r="N14" s="66"/>
    </row>
    <row r="15" spans="1:14">
      <c r="A15" s="49"/>
      <c r="B15" s="70" t="s">
        <v>37</v>
      </c>
      <c r="C15" s="71" t="s">
        <v>38</v>
      </c>
      <c r="D15" s="72">
        <v>8145951897.6700001</v>
      </c>
      <c r="E15" s="73">
        <v>38.1</v>
      </c>
      <c r="F15" s="73">
        <v>0</v>
      </c>
      <c r="G15" s="73">
        <v>38.1</v>
      </c>
      <c r="H15" s="73">
        <v>22000000</v>
      </c>
      <c r="I15" s="107">
        <f>H15/$H$30</f>
        <v>1.4948503661917952E-3</v>
      </c>
      <c r="J15" s="73">
        <f>H15-F15</f>
        <v>22000000</v>
      </c>
      <c r="K15" s="73">
        <v>19307400</v>
      </c>
      <c r="L15" s="107">
        <f>K15/$K$30</f>
        <v>1.5367237861200736E-3</v>
      </c>
      <c r="M15" s="73">
        <f>H15-K15</f>
        <v>2692600</v>
      </c>
      <c r="N15" s="104">
        <f>K15/H15</f>
        <v>0.87760909090909089</v>
      </c>
    </row>
    <row r="16" spans="1:14">
      <c r="A16" s="49"/>
      <c r="B16" s="70" t="s">
        <v>39</v>
      </c>
      <c r="C16" s="71" t="s">
        <v>40</v>
      </c>
      <c r="D16" s="72">
        <v>1249651441</v>
      </c>
      <c r="E16" s="73">
        <v>37.1</v>
      </c>
      <c r="F16" s="73">
        <v>0</v>
      </c>
      <c r="G16" s="73">
        <v>37.1</v>
      </c>
      <c r="H16" s="73">
        <v>3000000</v>
      </c>
      <c r="I16" s="107">
        <f t="shared" ref="I16:I30" si="0">H16/$H$30</f>
        <v>2.0384323175342664E-4</v>
      </c>
      <c r="J16" s="73">
        <f t="shared" ref="J16:J30" si="1">H16-F16</f>
        <v>3000000</v>
      </c>
      <c r="K16" s="73">
        <v>3000000</v>
      </c>
      <c r="L16" s="107">
        <f t="shared" ref="L16:L30" si="2">K16/$K$30</f>
        <v>2.387774303303511E-4</v>
      </c>
      <c r="M16" s="73">
        <f t="shared" ref="M16:M30" si="3">H16-K16</f>
        <v>0</v>
      </c>
      <c r="N16" s="104">
        <f t="shared" ref="N16:N30" si="4">K16/H16</f>
        <v>1</v>
      </c>
    </row>
    <row r="17" spans="1:14">
      <c r="A17" s="49"/>
      <c r="B17" s="70" t="s">
        <v>41</v>
      </c>
      <c r="C17" s="71" t="s">
        <v>42</v>
      </c>
      <c r="D17" s="72">
        <v>989323462.25</v>
      </c>
      <c r="E17" s="73">
        <v>18.5</v>
      </c>
      <c r="F17" s="73">
        <v>0</v>
      </c>
      <c r="G17" s="73">
        <v>18.5</v>
      </c>
      <c r="H17" s="73">
        <v>5000000</v>
      </c>
      <c r="I17" s="107">
        <f t="shared" si="0"/>
        <v>3.397387195890444E-4</v>
      </c>
      <c r="J17" s="73">
        <f t="shared" si="1"/>
        <v>5000000</v>
      </c>
      <c r="K17" s="73">
        <v>2427090</v>
      </c>
      <c r="L17" s="107">
        <f t="shared" si="2"/>
        <v>1.9317810446016395E-4</v>
      </c>
      <c r="M17" s="73">
        <f t="shared" si="3"/>
        <v>2572910</v>
      </c>
      <c r="N17" s="104">
        <f t="shared" si="4"/>
        <v>0.48541800000000002</v>
      </c>
    </row>
    <row r="18" spans="1:14">
      <c r="A18" s="49"/>
      <c r="B18" s="70" t="s">
        <v>43</v>
      </c>
      <c r="C18" s="71" t="s">
        <v>44</v>
      </c>
      <c r="D18" s="72">
        <v>0</v>
      </c>
      <c r="E18" s="73">
        <v>0</v>
      </c>
      <c r="F18" s="73">
        <v>0</v>
      </c>
      <c r="G18" s="73">
        <v>0</v>
      </c>
      <c r="H18" s="73">
        <v>0</v>
      </c>
      <c r="I18" s="107">
        <f t="shared" si="0"/>
        <v>0</v>
      </c>
      <c r="J18" s="73">
        <f t="shared" si="1"/>
        <v>0</v>
      </c>
      <c r="K18" s="73">
        <v>0</v>
      </c>
      <c r="L18" s="107">
        <f t="shared" si="2"/>
        <v>0</v>
      </c>
      <c r="M18" s="73">
        <f t="shared" si="3"/>
        <v>0</v>
      </c>
      <c r="N18" s="104" t="e">
        <f t="shared" si="4"/>
        <v>#DIV/0!</v>
      </c>
    </row>
    <row r="19" spans="1:14">
      <c r="A19" s="49"/>
      <c r="B19" s="70" t="s">
        <v>45</v>
      </c>
      <c r="C19" s="71" t="s">
        <v>46</v>
      </c>
      <c r="D19" s="72">
        <v>307796312</v>
      </c>
      <c r="E19" s="73">
        <v>36.299999999999997</v>
      </c>
      <c r="F19" s="73">
        <v>11550000000</v>
      </c>
      <c r="G19" s="73">
        <v>36.299999999999997</v>
      </c>
      <c r="H19" s="73">
        <v>13456092100.000002</v>
      </c>
      <c r="I19" s="107">
        <f t="shared" si="0"/>
        <v>0.91431110014525119</v>
      </c>
      <c r="J19" s="73">
        <f t="shared" si="1"/>
        <v>1906092100.0000019</v>
      </c>
      <c r="K19" s="73">
        <v>11453387560.000002</v>
      </c>
      <c r="L19" s="107">
        <f t="shared" si="2"/>
        <v>0.91160348338480346</v>
      </c>
      <c r="M19" s="73">
        <f t="shared" si="3"/>
        <v>2002704540</v>
      </c>
      <c r="N19" s="104">
        <f t="shared" si="4"/>
        <v>0.85116744704801772</v>
      </c>
    </row>
    <row r="20" spans="1:14">
      <c r="A20" s="49"/>
      <c r="B20" s="70" t="s">
        <v>47</v>
      </c>
      <c r="C20" s="71" t="s">
        <v>48</v>
      </c>
      <c r="D20" s="72">
        <v>3791143</v>
      </c>
      <c r="E20" s="73">
        <v>36.700000000000003</v>
      </c>
      <c r="F20" s="73">
        <v>0</v>
      </c>
      <c r="G20" s="73">
        <v>36.700000000000003</v>
      </c>
      <c r="H20" s="73">
        <v>0</v>
      </c>
      <c r="I20" s="107">
        <f t="shared" si="0"/>
        <v>0</v>
      </c>
      <c r="J20" s="73">
        <f t="shared" si="1"/>
        <v>0</v>
      </c>
      <c r="K20" s="73">
        <v>0</v>
      </c>
      <c r="L20" s="107">
        <f t="shared" si="2"/>
        <v>0</v>
      </c>
      <c r="M20" s="73">
        <f t="shared" si="3"/>
        <v>0</v>
      </c>
      <c r="N20" s="104" t="e">
        <f t="shared" si="4"/>
        <v>#DIV/0!</v>
      </c>
    </row>
    <row r="21" spans="1:14">
      <c r="A21" s="49"/>
      <c r="B21" s="70" t="s">
        <v>49</v>
      </c>
      <c r="C21" s="71" t="s">
        <v>50</v>
      </c>
      <c r="D21" s="72">
        <v>895658917</v>
      </c>
      <c r="E21" s="73">
        <v>36.6</v>
      </c>
      <c r="F21" s="73">
        <v>0</v>
      </c>
      <c r="G21" s="73">
        <v>36.6</v>
      </c>
      <c r="H21" s="73">
        <v>100000</v>
      </c>
      <c r="I21" s="107">
        <f t="shared" si="0"/>
        <v>6.7947743917808878E-6</v>
      </c>
      <c r="J21" s="73">
        <f t="shared" si="1"/>
        <v>100000</v>
      </c>
      <c r="K21" s="73">
        <v>100000</v>
      </c>
      <c r="L21" s="107">
        <f t="shared" si="2"/>
        <v>7.9592476776783692E-6</v>
      </c>
      <c r="M21" s="73">
        <f t="shared" si="3"/>
        <v>0</v>
      </c>
      <c r="N21" s="104">
        <f t="shared" si="4"/>
        <v>1</v>
      </c>
    </row>
    <row r="22" spans="1:14">
      <c r="A22" s="49"/>
      <c r="B22" s="75"/>
      <c r="C22" s="76" t="s">
        <v>51</v>
      </c>
      <c r="D22" s="77">
        <v>11592173172.92</v>
      </c>
      <c r="E22" s="78">
        <v>35.700000000000003</v>
      </c>
      <c r="F22" s="78">
        <v>11550000000</v>
      </c>
      <c r="G22" s="78">
        <v>35.700000000000003</v>
      </c>
      <c r="H22" s="78">
        <f>SUM(H15:H21)</f>
        <v>13486192100.000002</v>
      </c>
      <c r="I22" s="108">
        <f t="shared" si="0"/>
        <v>0.9163563272371773</v>
      </c>
      <c r="J22" s="78">
        <f t="shared" si="1"/>
        <v>1936192100.0000019</v>
      </c>
      <c r="K22" s="77">
        <f>SUM(K15:K21)</f>
        <v>11478222050.000002</v>
      </c>
      <c r="L22" s="108">
        <f t="shared" si="2"/>
        <v>0.91358012195339167</v>
      </c>
      <c r="M22" s="78">
        <f t="shared" si="3"/>
        <v>2007970050</v>
      </c>
      <c r="N22" s="105">
        <f t="shared" si="4"/>
        <v>0.85110919115559691</v>
      </c>
    </row>
    <row r="23" spans="1:14">
      <c r="A23" s="49"/>
      <c r="B23" s="70" t="s">
        <v>52</v>
      </c>
      <c r="C23" s="71" t="s">
        <v>53</v>
      </c>
      <c r="D23" s="72">
        <v>0</v>
      </c>
      <c r="E23" s="73">
        <v>0</v>
      </c>
      <c r="F23" s="73">
        <v>0</v>
      </c>
      <c r="G23" s="73">
        <v>0</v>
      </c>
      <c r="H23" s="73"/>
      <c r="I23" s="107">
        <f t="shared" si="0"/>
        <v>0</v>
      </c>
      <c r="J23" s="73">
        <f t="shared" si="1"/>
        <v>0</v>
      </c>
      <c r="K23" s="72"/>
      <c r="L23" s="107">
        <f t="shared" si="2"/>
        <v>0</v>
      </c>
      <c r="M23" s="73">
        <f t="shared" si="3"/>
        <v>0</v>
      </c>
      <c r="N23" s="104" t="e">
        <f t="shared" si="4"/>
        <v>#DIV/0!</v>
      </c>
    </row>
    <row r="24" spans="1:14">
      <c r="A24" s="49"/>
      <c r="B24" s="70" t="s">
        <v>54</v>
      </c>
      <c r="C24" s="71" t="s">
        <v>55</v>
      </c>
      <c r="D24" s="72">
        <v>1444408796</v>
      </c>
      <c r="E24" s="73">
        <v>15.6</v>
      </c>
      <c r="F24" s="73">
        <v>1180000000</v>
      </c>
      <c r="G24" s="73">
        <v>15.6</v>
      </c>
      <c r="H24" s="73">
        <v>1131000000</v>
      </c>
      <c r="I24" s="107">
        <f t="shared" si="0"/>
        <v>7.6848898371041835E-2</v>
      </c>
      <c r="J24" s="73">
        <f t="shared" si="1"/>
        <v>-49000000</v>
      </c>
      <c r="K24" s="72">
        <v>1013523530</v>
      </c>
      <c r="L24" s="107">
        <f t="shared" si="2"/>
        <v>8.066884802424884E-2</v>
      </c>
      <c r="M24" s="73">
        <f t="shared" si="3"/>
        <v>117476470</v>
      </c>
      <c r="N24" s="104">
        <f t="shared" si="4"/>
        <v>0.89613044208664894</v>
      </c>
    </row>
    <row r="25" spans="1:14">
      <c r="A25" s="49"/>
      <c r="B25" s="75"/>
      <c r="C25" s="76" t="s">
        <v>56</v>
      </c>
      <c r="D25" s="77">
        <v>1444408796</v>
      </c>
      <c r="E25" s="78">
        <v>15.6</v>
      </c>
      <c r="F25" s="78">
        <v>1180000000</v>
      </c>
      <c r="G25" s="78">
        <v>15.6</v>
      </c>
      <c r="H25" s="78">
        <f>SUM(H23:H24)</f>
        <v>1131000000</v>
      </c>
      <c r="I25" s="108">
        <f t="shared" si="0"/>
        <v>7.6848898371041835E-2</v>
      </c>
      <c r="J25" s="78">
        <f t="shared" si="1"/>
        <v>-49000000</v>
      </c>
      <c r="K25" s="77">
        <f>SUM(K23:K24)</f>
        <v>1013523530</v>
      </c>
      <c r="L25" s="108">
        <f t="shared" si="2"/>
        <v>8.066884802424884E-2</v>
      </c>
      <c r="M25" s="78">
        <f t="shared" si="3"/>
        <v>117476470</v>
      </c>
      <c r="N25" s="105">
        <f t="shared" si="4"/>
        <v>0.89613044208664894</v>
      </c>
    </row>
    <row r="26" spans="1:14">
      <c r="A26" s="49"/>
      <c r="B26" s="70" t="s">
        <v>52</v>
      </c>
      <c r="C26" s="71" t="s">
        <v>53</v>
      </c>
      <c r="D26" s="72">
        <v>65371000</v>
      </c>
      <c r="E26" s="73">
        <v>0</v>
      </c>
      <c r="F26" s="73">
        <v>0</v>
      </c>
      <c r="G26" s="73">
        <v>0</v>
      </c>
      <c r="H26" s="73">
        <v>0</v>
      </c>
      <c r="I26" s="107">
        <f t="shared" si="0"/>
        <v>0</v>
      </c>
      <c r="J26" s="73">
        <f t="shared" si="1"/>
        <v>0</v>
      </c>
      <c r="K26" s="72">
        <v>0</v>
      </c>
      <c r="L26" s="107">
        <f t="shared" si="2"/>
        <v>0</v>
      </c>
      <c r="M26" s="73">
        <f t="shared" si="3"/>
        <v>0</v>
      </c>
      <c r="N26" s="104" t="e">
        <f t="shared" si="4"/>
        <v>#DIV/0!</v>
      </c>
    </row>
    <row r="27" spans="1:14">
      <c r="A27" s="49"/>
      <c r="B27" s="70" t="s">
        <v>54</v>
      </c>
      <c r="C27" s="71" t="s">
        <v>55</v>
      </c>
      <c r="D27" s="72">
        <v>43990</v>
      </c>
      <c r="E27" s="73">
        <v>0.8</v>
      </c>
      <c r="F27" s="73">
        <v>300000000</v>
      </c>
      <c r="G27" s="73">
        <v>0.8</v>
      </c>
      <c r="H27" s="73">
        <v>100000000</v>
      </c>
      <c r="I27" s="107">
        <f t="shared" si="0"/>
        <v>6.7947743917808881E-3</v>
      </c>
      <c r="J27" s="73">
        <f t="shared" si="1"/>
        <v>-200000000</v>
      </c>
      <c r="K27" s="72">
        <v>72255950</v>
      </c>
      <c r="L27" s="107">
        <f t="shared" si="2"/>
        <v>5.751030022359444E-3</v>
      </c>
      <c r="M27" s="73">
        <f t="shared" si="3"/>
        <v>27744050</v>
      </c>
      <c r="N27" s="104">
        <f t="shared" si="4"/>
        <v>0.72255950000000002</v>
      </c>
    </row>
    <row r="28" spans="1:14">
      <c r="A28" s="49"/>
      <c r="B28" s="75"/>
      <c r="C28" s="76" t="s">
        <v>57</v>
      </c>
      <c r="D28" s="77">
        <v>65414990</v>
      </c>
      <c r="E28" s="78">
        <v>3.7</v>
      </c>
      <c r="F28" s="78">
        <v>300000000</v>
      </c>
      <c r="G28" s="78">
        <v>3.7</v>
      </c>
      <c r="H28" s="78">
        <f>SUM(H26:H27)</f>
        <v>100000000</v>
      </c>
      <c r="I28" s="108">
        <f t="shared" si="0"/>
        <v>6.7947743917808881E-3</v>
      </c>
      <c r="J28" s="78">
        <f>H28-F28</f>
        <v>-200000000</v>
      </c>
      <c r="K28" s="77">
        <f>SUM(K26:K27)</f>
        <v>72255950</v>
      </c>
      <c r="L28" s="108">
        <f t="shared" si="2"/>
        <v>5.751030022359444E-3</v>
      </c>
      <c r="M28" s="78">
        <f t="shared" si="3"/>
        <v>27744050</v>
      </c>
      <c r="N28" s="105">
        <f t="shared" si="4"/>
        <v>0.72255950000000002</v>
      </c>
    </row>
    <row r="29" spans="1:14">
      <c r="A29" s="49"/>
      <c r="B29" s="80"/>
      <c r="C29" s="81" t="s">
        <v>58</v>
      </c>
      <c r="D29" s="82">
        <v>1509823786</v>
      </c>
      <c r="E29" s="83">
        <v>13.2</v>
      </c>
      <c r="F29" s="83">
        <v>1480000000</v>
      </c>
      <c r="G29" s="83">
        <v>13.2</v>
      </c>
      <c r="H29" s="83">
        <f>H25+H28</f>
        <v>1231000000</v>
      </c>
      <c r="I29" s="109">
        <f t="shared" si="0"/>
        <v>8.3643672762822724E-2</v>
      </c>
      <c r="J29" s="83">
        <f t="shared" si="1"/>
        <v>-249000000</v>
      </c>
      <c r="K29" s="82">
        <f>K25+K28</f>
        <v>1085779480</v>
      </c>
      <c r="L29" s="109">
        <f t="shared" si="2"/>
        <v>8.6419878046608278E-2</v>
      </c>
      <c r="M29" s="83">
        <f t="shared" si="3"/>
        <v>145220520</v>
      </c>
      <c r="N29" s="106">
        <f t="shared" si="4"/>
        <v>0.88203044679122666</v>
      </c>
    </row>
    <row r="30" spans="1:14">
      <c r="A30" s="49"/>
      <c r="B30" s="80"/>
      <c r="C30" s="81" t="s">
        <v>59</v>
      </c>
      <c r="D30" s="82">
        <v>13101996958.92</v>
      </c>
      <c r="E30" s="83">
        <v>33.5</v>
      </c>
      <c r="F30" s="83">
        <v>13030000000</v>
      </c>
      <c r="G30" s="83">
        <v>33.5</v>
      </c>
      <c r="H30" s="83">
        <f>H29+H22</f>
        <v>14717192100.000002</v>
      </c>
      <c r="I30" s="109">
        <f t="shared" si="0"/>
        <v>1</v>
      </c>
      <c r="J30" s="83">
        <f t="shared" si="1"/>
        <v>1687192100.0000019</v>
      </c>
      <c r="K30" s="82">
        <f>K29+K22</f>
        <v>12564001530.000002</v>
      </c>
      <c r="L30" s="109">
        <f t="shared" si="2"/>
        <v>1</v>
      </c>
      <c r="M30" s="83">
        <f t="shared" si="3"/>
        <v>2153190570</v>
      </c>
      <c r="N30" s="106">
        <f t="shared" si="4"/>
        <v>0.85369555854339907</v>
      </c>
    </row>
    <row r="31" spans="1:14">
      <c r="A31" s="49"/>
      <c r="B31" s="75"/>
      <c r="C31" s="76" t="s">
        <v>60</v>
      </c>
      <c r="D31" s="77">
        <v>2356705206.4000001</v>
      </c>
      <c r="E31" s="78"/>
      <c r="F31" s="78"/>
      <c r="G31" s="78"/>
      <c r="H31" s="78"/>
      <c r="I31" s="78"/>
      <c r="J31" s="78"/>
      <c r="K31" s="77">
        <v>3297775661</v>
      </c>
      <c r="L31" s="78"/>
      <c r="M31" s="78"/>
      <c r="N31" s="79"/>
    </row>
    <row r="32" spans="1:14">
      <c r="A32" s="49"/>
      <c r="B32" s="75"/>
      <c r="C32" s="76" t="s">
        <v>61</v>
      </c>
      <c r="D32" s="77">
        <v>832204866.60000002</v>
      </c>
      <c r="E32" s="78"/>
      <c r="F32" s="78"/>
      <c r="G32" s="78"/>
      <c r="H32" s="78"/>
      <c r="I32" s="78"/>
      <c r="J32" s="78"/>
      <c r="K32" s="77"/>
      <c r="L32" s="78"/>
      <c r="M32" s="78"/>
      <c r="N32" s="79"/>
    </row>
    <row r="33" spans="1:14" ht="15.75" thickBot="1">
      <c r="A33" s="49"/>
      <c r="B33" s="80"/>
      <c r="C33" s="81" t="s">
        <v>62</v>
      </c>
      <c r="D33" s="82">
        <v>16290907031.92</v>
      </c>
      <c r="E33" s="83"/>
      <c r="F33" s="83"/>
      <c r="G33" s="83"/>
      <c r="H33" s="83"/>
      <c r="I33" s="83"/>
      <c r="J33" s="83"/>
      <c r="K33" s="82">
        <f>K30+K31+K32</f>
        <v>15861777191.000002</v>
      </c>
      <c r="L33" s="83"/>
      <c r="M33" s="83"/>
      <c r="N33" s="84"/>
    </row>
    <row r="34" spans="1:14" ht="15.75" thickTop="1">
      <c r="A34" s="49"/>
      <c r="B34" s="135" t="s">
        <v>63</v>
      </c>
      <c r="C34" s="135"/>
      <c r="D34" s="85"/>
      <c r="E34" s="86"/>
      <c r="F34" s="85"/>
      <c r="G34" s="86"/>
      <c r="H34" s="85"/>
      <c r="I34" s="86"/>
      <c r="J34" s="87"/>
      <c r="K34" s="85"/>
      <c r="L34" s="86"/>
      <c r="M34" s="85"/>
      <c r="N34" s="88"/>
    </row>
    <row r="35" spans="1:14">
      <c r="A35" s="49"/>
      <c r="B35" s="89" t="s">
        <v>64</v>
      </c>
      <c r="C35" s="68" t="s">
        <v>36</v>
      </c>
      <c r="D35" s="63"/>
      <c r="E35" s="64"/>
      <c r="F35" s="63"/>
      <c r="G35" s="64"/>
      <c r="H35" s="63"/>
      <c r="I35" s="64"/>
      <c r="J35" s="69"/>
      <c r="K35" s="63"/>
      <c r="L35" s="64"/>
      <c r="M35" s="63"/>
      <c r="N35" s="66"/>
    </row>
    <row r="36" spans="1:14">
      <c r="A36" s="49"/>
      <c r="B36" s="70"/>
      <c r="C36" s="90" t="s">
        <v>65</v>
      </c>
      <c r="D36" s="82">
        <v>11592173172.92</v>
      </c>
      <c r="E36" s="83">
        <v>88.5</v>
      </c>
      <c r="F36" s="83">
        <v>11550000000</v>
      </c>
      <c r="G36" s="83">
        <v>88.6</v>
      </c>
      <c r="H36" s="83">
        <f>SUM(H38:H41)</f>
        <v>13486192108</v>
      </c>
      <c r="I36" s="109">
        <f>H36/$H$229</f>
        <v>0.91635632728264449</v>
      </c>
      <c r="J36" s="83">
        <f>H36-F36</f>
        <v>1936192108</v>
      </c>
      <c r="K36" s="82">
        <f>SUM(K38:K41)</f>
        <v>11478222043.230001</v>
      </c>
      <c r="L36" s="109">
        <f>K36/$K$229</f>
        <v>0.72364035297048857</v>
      </c>
      <c r="M36" s="83">
        <f t="shared" ref="M36:M100" si="5">H36-K36</f>
        <v>2007970064.7699986</v>
      </c>
      <c r="N36" s="106">
        <f t="shared" ref="N36:N100" si="6">K36/H36</f>
        <v>0.85110919014872466</v>
      </c>
    </row>
    <row r="37" spans="1:14">
      <c r="A37" s="49"/>
      <c r="B37" s="70" t="s">
        <v>66</v>
      </c>
      <c r="C37" s="91" t="s">
        <v>67</v>
      </c>
      <c r="D37" s="72"/>
      <c r="E37" s="73"/>
      <c r="F37" s="73"/>
      <c r="G37" s="73"/>
      <c r="H37" s="73"/>
      <c r="I37" s="107"/>
      <c r="J37" s="73"/>
      <c r="K37" s="72"/>
      <c r="L37" s="107"/>
      <c r="M37" s="73"/>
      <c r="N37" s="104"/>
    </row>
    <row r="38" spans="1:14">
      <c r="A38" s="49"/>
      <c r="B38" s="70" t="s">
        <v>290</v>
      </c>
      <c r="C38" s="91" t="s">
        <v>291</v>
      </c>
      <c r="D38" s="72">
        <v>10390928396.74</v>
      </c>
      <c r="E38" s="73">
        <v>79.3</v>
      </c>
      <c r="F38" s="73">
        <v>10305000000</v>
      </c>
      <c r="G38" s="73">
        <v>79.099999999999994</v>
      </c>
      <c r="H38" s="73">
        <v>11839130847</v>
      </c>
      <c r="I38" s="107">
        <f>H38/$H$229</f>
        <v>0.80444223056410757</v>
      </c>
      <c r="J38" s="73">
        <f t="shared" ref="J38:J102" si="7">H38-F38</f>
        <v>1534130847</v>
      </c>
      <c r="K38" s="73">
        <v>10373854714.52</v>
      </c>
      <c r="L38" s="107">
        <f>K38/$K$229</f>
        <v>0.65401591457341657</v>
      </c>
      <c r="M38" s="73">
        <f t="shared" si="5"/>
        <v>1465276132.4799995</v>
      </c>
      <c r="N38" s="104">
        <f t="shared" si="6"/>
        <v>0.87623448448909613</v>
      </c>
    </row>
    <row r="39" spans="1:14">
      <c r="A39" s="49"/>
      <c r="B39" s="70" t="s">
        <v>292</v>
      </c>
      <c r="C39" s="91" t="s">
        <v>293</v>
      </c>
      <c r="D39" s="72">
        <v>1169345067</v>
      </c>
      <c r="E39" s="73">
        <v>8.9</v>
      </c>
      <c r="F39" s="73">
        <v>1200000000</v>
      </c>
      <c r="G39" s="73">
        <v>9.1999999999999993</v>
      </c>
      <c r="H39" s="73">
        <v>1578661261</v>
      </c>
      <c r="I39" s="107">
        <f>H39/$H$229</f>
        <v>0.10726647103708514</v>
      </c>
      <c r="J39" s="73">
        <f t="shared" si="7"/>
        <v>378661261</v>
      </c>
      <c r="K39" s="73">
        <v>1079532844.4400001</v>
      </c>
      <c r="L39" s="107">
        <f>K39/$K$229</f>
        <v>6.8058757327713035E-2</v>
      </c>
      <c r="M39" s="73">
        <f t="shared" si="5"/>
        <v>499128416.55999994</v>
      </c>
      <c r="N39" s="104">
        <f t="shared" si="6"/>
        <v>0.68382804538838937</v>
      </c>
    </row>
    <row r="40" spans="1:14">
      <c r="A40" s="49"/>
      <c r="B40" s="70" t="s">
        <v>191</v>
      </c>
      <c r="C40" s="91" t="s">
        <v>192</v>
      </c>
      <c r="D40" s="72">
        <v>31899709.18</v>
      </c>
      <c r="E40" s="73">
        <v>0.2</v>
      </c>
      <c r="F40" s="73">
        <v>45000000</v>
      </c>
      <c r="G40" s="73">
        <v>0.3</v>
      </c>
      <c r="H40" s="73">
        <v>59900000</v>
      </c>
      <c r="I40" s="107">
        <f>H40/$H$229</f>
        <v>4.070069858464336E-3</v>
      </c>
      <c r="J40" s="73">
        <f t="shared" si="7"/>
        <v>14900000</v>
      </c>
      <c r="K40" s="73">
        <v>24834484.27</v>
      </c>
      <c r="L40" s="107">
        <f>K40/$K$229</f>
        <v>1.565681069358865E-3</v>
      </c>
      <c r="M40" s="73">
        <f t="shared" si="5"/>
        <v>35065515.730000004</v>
      </c>
      <c r="N40" s="104">
        <f t="shared" si="6"/>
        <v>0.41459906961602672</v>
      </c>
    </row>
    <row r="41" spans="1:14">
      <c r="A41" s="49"/>
      <c r="B41" s="70" t="s">
        <v>294</v>
      </c>
      <c r="C41" s="91" t="s">
        <v>295</v>
      </c>
      <c r="D41" s="72">
        <v>0</v>
      </c>
      <c r="E41" s="73">
        <v>0</v>
      </c>
      <c r="F41" s="73">
        <v>0</v>
      </c>
      <c r="G41" s="73">
        <v>0</v>
      </c>
      <c r="H41" s="73">
        <v>8500000</v>
      </c>
      <c r="I41" s="107">
        <f>H41/$H$229</f>
        <v>5.7755582298742658E-4</v>
      </c>
      <c r="J41" s="73">
        <f t="shared" si="7"/>
        <v>8500000</v>
      </c>
      <c r="K41" s="73"/>
      <c r="L41" s="107">
        <f>K41/$K$229</f>
        <v>0</v>
      </c>
      <c r="M41" s="73">
        <f t="shared" si="5"/>
        <v>8500000</v>
      </c>
      <c r="N41" s="104">
        <f t="shared" si="6"/>
        <v>0</v>
      </c>
    </row>
    <row r="42" spans="1:14">
      <c r="A42" s="49"/>
      <c r="B42" s="70"/>
      <c r="C42" s="90" t="s">
        <v>78</v>
      </c>
      <c r="D42" s="82">
        <v>1509823786</v>
      </c>
      <c r="E42" s="83">
        <v>11.5</v>
      </c>
      <c r="F42" s="83">
        <v>1480000000</v>
      </c>
      <c r="G42" s="83">
        <v>11.4</v>
      </c>
      <c r="H42" s="83">
        <f>H77+H194</f>
        <v>1231000000</v>
      </c>
      <c r="I42" s="109">
        <f>H42/$H$229</f>
        <v>8.3643672717355552E-2</v>
      </c>
      <c r="J42" s="83">
        <f t="shared" si="7"/>
        <v>-249000000</v>
      </c>
      <c r="K42" s="82">
        <f>K77+K194</f>
        <v>1085779484</v>
      </c>
      <c r="L42" s="109">
        <f>K42/$K$229</f>
        <v>6.8452574457147627E-2</v>
      </c>
      <c r="M42" s="83">
        <f t="shared" si="5"/>
        <v>145220516</v>
      </c>
      <c r="N42" s="106">
        <f t="shared" si="6"/>
        <v>0.88203045004061742</v>
      </c>
    </row>
    <row r="43" spans="1:14">
      <c r="A43" s="49"/>
      <c r="B43" s="70" t="s">
        <v>66</v>
      </c>
      <c r="C43" s="91" t="s">
        <v>67</v>
      </c>
      <c r="D43" s="72"/>
      <c r="E43" s="73"/>
      <c r="F43" s="73"/>
      <c r="G43" s="73"/>
      <c r="H43" s="73"/>
      <c r="I43" s="107">
        <f>H43/$H$229</f>
        <v>0</v>
      </c>
      <c r="J43" s="73">
        <f t="shared" si="7"/>
        <v>0</v>
      </c>
      <c r="K43" s="72"/>
      <c r="L43" s="107">
        <f>K43/$K$229</f>
        <v>0</v>
      </c>
      <c r="M43" s="73">
        <f t="shared" si="5"/>
        <v>0</v>
      </c>
      <c r="N43" s="104" t="e">
        <f t="shared" si="6"/>
        <v>#DIV/0!</v>
      </c>
    </row>
    <row r="44" spans="1:14">
      <c r="A44" s="49"/>
      <c r="B44" s="70" t="s">
        <v>79</v>
      </c>
      <c r="C44" s="91" t="s">
        <v>80</v>
      </c>
      <c r="D44" s="72">
        <v>156136264</v>
      </c>
      <c r="E44" s="73">
        <v>1.2</v>
      </c>
      <c r="F44" s="73">
        <v>0</v>
      </c>
      <c r="G44" s="73">
        <v>0</v>
      </c>
      <c r="H44" s="73">
        <v>0</v>
      </c>
      <c r="I44" s="107">
        <f>H44/$H$229</f>
        <v>0</v>
      </c>
      <c r="J44" s="73">
        <f t="shared" si="7"/>
        <v>0</v>
      </c>
      <c r="K44" s="72">
        <v>0</v>
      </c>
      <c r="L44" s="107">
        <f>K44/$K$229</f>
        <v>0</v>
      </c>
      <c r="M44" s="73">
        <f t="shared" si="5"/>
        <v>0</v>
      </c>
      <c r="N44" s="104" t="e">
        <f t="shared" si="6"/>
        <v>#DIV/0!</v>
      </c>
    </row>
    <row r="45" spans="1:14">
      <c r="A45" s="49"/>
      <c r="B45" s="70" t="s">
        <v>296</v>
      </c>
      <c r="C45" s="91" t="s">
        <v>297</v>
      </c>
      <c r="D45" s="72">
        <v>1284188</v>
      </c>
      <c r="E45" s="73">
        <v>0</v>
      </c>
      <c r="F45" s="73">
        <v>0</v>
      </c>
      <c r="G45" s="73">
        <v>0</v>
      </c>
      <c r="H45" s="73">
        <v>0</v>
      </c>
      <c r="I45" s="107">
        <f>H45/$H$229</f>
        <v>0</v>
      </c>
      <c r="J45" s="73">
        <f t="shared" si="7"/>
        <v>0</v>
      </c>
      <c r="K45" s="72">
        <v>0</v>
      </c>
      <c r="L45" s="107">
        <f>K45/$K$229</f>
        <v>0</v>
      </c>
      <c r="M45" s="73">
        <f t="shared" si="5"/>
        <v>0</v>
      </c>
      <c r="N45" s="104" t="e">
        <f t="shared" si="6"/>
        <v>#DIV/0!</v>
      </c>
    </row>
    <row r="46" spans="1:14">
      <c r="A46" s="49"/>
      <c r="B46" s="70" t="s">
        <v>298</v>
      </c>
      <c r="C46" s="91" t="s">
        <v>299</v>
      </c>
      <c r="D46" s="72">
        <v>1293624</v>
      </c>
      <c r="E46" s="73">
        <v>0</v>
      </c>
      <c r="F46" s="73">
        <v>0</v>
      </c>
      <c r="G46" s="73">
        <v>0</v>
      </c>
      <c r="H46" s="73">
        <v>0</v>
      </c>
      <c r="I46" s="107">
        <f>H46/$H$229</f>
        <v>0</v>
      </c>
      <c r="J46" s="73">
        <f t="shared" si="7"/>
        <v>0</v>
      </c>
      <c r="K46" s="72">
        <v>0</v>
      </c>
      <c r="L46" s="107">
        <f>K46/$K$229</f>
        <v>0</v>
      </c>
      <c r="M46" s="73">
        <f t="shared" si="5"/>
        <v>0</v>
      </c>
      <c r="N46" s="104" t="e">
        <f t="shared" si="6"/>
        <v>#DIV/0!</v>
      </c>
    </row>
    <row r="47" spans="1:14">
      <c r="A47" s="49"/>
      <c r="B47" s="70" t="s">
        <v>300</v>
      </c>
      <c r="C47" s="91" t="s">
        <v>301</v>
      </c>
      <c r="D47" s="72">
        <v>1189839</v>
      </c>
      <c r="E47" s="73">
        <v>0</v>
      </c>
      <c r="F47" s="73">
        <v>0</v>
      </c>
      <c r="G47" s="73">
        <v>0</v>
      </c>
      <c r="H47" s="73">
        <v>0</v>
      </c>
      <c r="I47" s="107">
        <f>H47/$H$229</f>
        <v>0</v>
      </c>
      <c r="J47" s="73">
        <f t="shared" si="7"/>
        <v>0</v>
      </c>
      <c r="K47" s="72">
        <v>0</v>
      </c>
      <c r="L47" s="107">
        <f>K47/$K$229</f>
        <v>0</v>
      </c>
      <c r="M47" s="73">
        <f t="shared" si="5"/>
        <v>0</v>
      </c>
      <c r="N47" s="104" t="e">
        <f t="shared" si="6"/>
        <v>#DIV/0!</v>
      </c>
    </row>
    <row r="48" spans="1:14">
      <c r="A48" s="49"/>
      <c r="B48" s="70" t="s">
        <v>302</v>
      </c>
      <c r="C48" s="91" t="s">
        <v>303</v>
      </c>
      <c r="D48" s="72">
        <v>0</v>
      </c>
      <c r="E48" s="73">
        <v>0</v>
      </c>
      <c r="F48" s="73">
        <v>0</v>
      </c>
      <c r="G48" s="73">
        <v>0</v>
      </c>
      <c r="H48" s="73">
        <v>0</v>
      </c>
      <c r="I48" s="107">
        <f>H48/$H$229</f>
        <v>0</v>
      </c>
      <c r="J48" s="73">
        <f t="shared" si="7"/>
        <v>0</v>
      </c>
      <c r="K48" s="72">
        <v>0</v>
      </c>
      <c r="L48" s="107">
        <f>K48/$K$229</f>
        <v>0</v>
      </c>
      <c r="M48" s="73">
        <f t="shared" si="5"/>
        <v>0</v>
      </c>
      <c r="N48" s="104" t="e">
        <f t="shared" si="6"/>
        <v>#DIV/0!</v>
      </c>
    </row>
    <row r="49" spans="1:14">
      <c r="A49" s="49"/>
      <c r="B49" s="70" t="s">
        <v>304</v>
      </c>
      <c r="C49" s="91" t="s">
        <v>305</v>
      </c>
      <c r="D49" s="72">
        <v>0</v>
      </c>
      <c r="E49" s="73">
        <v>0</v>
      </c>
      <c r="F49" s="73">
        <v>0</v>
      </c>
      <c r="G49" s="73">
        <v>0</v>
      </c>
      <c r="H49" s="73">
        <v>0</v>
      </c>
      <c r="I49" s="107">
        <f>H49/$H$229</f>
        <v>0</v>
      </c>
      <c r="J49" s="73">
        <f t="shared" si="7"/>
        <v>0</v>
      </c>
      <c r="K49" s="72">
        <v>0</v>
      </c>
      <c r="L49" s="107">
        <f>K49/$K$229</f>
        <v>0</v>
      </c>
      <c r="M49" s="73">
        <f t="shared" si="5"/>
        <v>0</v>
      </c>
      <c r="N49" s="104" t="e">
        <f t="shared" si="6"/>
        <v>#DIV/0!</v>
      </c>
    </row>
    <row r="50" spans="1:14">
      <c r="A50" s="49"/>
      <c r="B50" s="70" t="s">
        <v>306</v>
      </c>
      <c r="C50" s="91" t="s">
        <v>307</v>
      </c>
      <c r="D50" s="72">
        <v>11880000</v>
      </c>
      <c r="E50" s="73">
        <v>0.1</v>
      </c>
      <c r="F50" s="73">
        <v>0</v>
      </c>
      <c r="G50" s="73">
        <v>0</v>
      </c>
      <c r="H50" s="73">
        <v>0</v>
      </c>
      <c r="I50" s="107">
        <f>H50/$H$229</f>
        <v>0</v>
      </c>
      <c r="J50" s="73">
        <f t="shared" si="7"/>
        <v>0</v>
      </c>
      <c r="K50" s="72">
        <v>0</v>
      </c>
      <c r="L50" s="107">
        <f>K50/$K$229</f>
        <v>0</v>
      </c>
      <c r="M50" s="73">
        <f t="shared" si="5"/>
        <v>0</v>
      </c>
      <c r="N50" s="104" t="e">
        <f t="shared" si="6"/>
        <v>#DIV/0!</v>
      </c>
    </row>
    <row r="51" spans="1:14">
      <c r="A51" s="49"/>
      <c r="B51" s="70" t="s">
        <v>308</v>
      </c>
      <c r="C51" s="91" t="s">
        <v>309</v>
      </c>
      <c r="D51" s="72">
        <v>4430452</v>
      </c>
      <c r="E51" s="73">
        <v>0</v>
      </c>
      <c r="F51" s="73">
        <v>0</v>
      </c>
      <c r="G51" s="73">
        <v>0</v>
      </c>
      <c r="H51" s="73">
        <v>0</v>
      </c>
      <c r="I51" s="107">
        <f>H51/$H$229</f>
        <v>0</v>
      </c>
      <c r="J51" s="73">
        <f t="shared" si="7"/>
        <v>0</v>
      </c>
      <c r="K51" s="72">
        <v>0</v>
      </c>
      <c r="L51" s="107">
        <f>K51/$K$229</f>
        <v>0</v>
      </c>
      <c r="M51" s="73">
        <f t="shared" si="5"/>
        <v>0</v>
      </c>
      <c r="N51" s="104" t="e">
        <f t="shared" si="6"/>
        <v>#DIV/0!</v>
      </c>
    </row>
    <row r="52" spans="1:14">
      <c r="A52" s="49"/>
      <c r="B52" s="70" t="s">
        <v>310</v>
      </c>
      <c r="C52" s="91" t="s">
        <v>311</v>
      </c>
      <c r="D52" s="72">
        <v>0</v>
      </c>
      <c r="E52" s="73">
        <v>0</v>
      </c>
      <c r="F52" s="73">
        <v>0</v>
      </c>
      <c r="G52" s="73">
        <v>0</v>
      </c>
      <c r="H52" s="73">
        <v>0</v>
      </c>
      <c r="I52" s="107">
        <f>H52/$H$229</f>
        <v>0</v>
      </c>
      <c r="J52" s="73">
        <f t="shared" si="7"/>
        <v>0</v>
      </c>
      <c r="K52" s="72">
        <v>0</v>
      </c>
      <c r="L52" s="107">
        <f>K52/$K$229</f>
        <v>0</v>
      </c>
      <c r="M52" s="73">
        <f t="shared" si="5"/>
        <v>0</v>
      </c>
      <c r="N52" s="104" t="e">
        <f t="shared" si="6"/>
        <v>#DIV/0!</v>
      </c>
    </row>
    <row r="53" spans="1:14">
      <c r="A53" s="49"/>
      <c r="B53" s="70" t="s">
        <v>312</v>
      </c>
      <c r="C53" s="91" t="s">
        <v>313</v>
      </c>
      <c r="D53" s="72">
        <v>23475756</v>
      </c>
      <c r="E53" s="73">
        <v>0.2</v>
      </c>
      <c r="F53" s="73">
        <v>0</v>
      </c>
      <c r="G53" s="73">
        <v>0</v>
      </c>
      <c r="H53" s="73">
        <v>0</v>
      </c>
      <c r="I53" s="107">
        <f>H53/$H$229</f>
        <v>0</v>
      </c>
      <c r="J53" s="73">
        <f t="shared" si="7"/>
        <v>0</v>
      </c>
      <c r="K53" s="72">
        <v>0</v>
      </c>
      <c r="L53" s="107">
        <f>K53/$K$229</f>
        <v>0</v>
      </c>
      <c r="M53" s="73">
        <f t="shared" si="5"/>
        <v>0</v>
      </c>
      <c r="N53" s="104" t="e">
        <f t="shared" si="6"/>
        <v>#DIV/0!</v>
      </c>
    </row>
    <row r="54" spans="1:14">
      <c r="A54" s="49"/>
      <c r="B54" s="70" t="s">
        <v>314</v>
      </c>
      <c r="C54" s="91" t="s">
        <v>315</v>
      </c>
      <c r="D54" s="72">
        <v>25452240</v>
      </c>
      <c r="E54" s="73">
        <v>0.2</v>
      </c>
      <c r="F54" s="73">
        <v>0</v>
      </c>
      <c r="G54" s="73">
        <v>0</v>
      </c>
      <c r="H54" s="73">
        <v>0</v>
      </c>
      <c r="I54" s="107">
        <f>H54/$H$229</f>
        <v>0</v>
      </c>
      <c r="J54" s="73">
        <f t="shared" si="7"/>
        <v>0</v>
      </c>
      <c r="K54" s="72">
        <v>0</v>
      </c>
      <c r="L54" s="107">
        <f>K54/$K$229</f>
        <v>0</v>
      </c>
      <c r="M54" s="73">
        <f t="shared" si="5"/>
        <v>0</v>
      </c>
      <c r="N54" s="104" t="e">
        <f t="shared" si="6"/>
        <v>#DIV/0!</v>
      </c>
    </row>
    <row r="55" spans="1:14">
      <c r="A55" s="49"/>
      <c r="B55" s="70" t="s">
        <v>316</v>
      </c>
      <c r="C55" s="91" t="s">
        <v>317</v>
      </c>
      <c r="D55" s="72">
        <v>5879000</v>
      </c>
      <c r="E55" s="73">
        <v>0</v>
      </c>
      <c r="F55" s="73">
        <v>0</v>
      </c>
      <c r="G55" s="73">
        <v>0</v>
      </c>
      <c r="H55" s="73">
        <v>0</v>
      </c>
      <c r="I55" s="107">
        <f>H55/$H$229</f>
        <v>0</v>
      </c>
      <c r="J55" s="73">
        <f t="shared" si="7"/>
        <v>0</v>
      </c>
      <c r="K55" s="72">
        <v>0</v>
      </c>
      <c r="L55" s="107">
        <f>K55/$K$229</f>
        <v>0</v>
      </c>
      <c r="M55" s="73">
        <f t="shared" si="5"/>
        <v>0</v>
      </c>
      <c r="N55" s="104" t="e">
        <f t="shared" si="6"/>
        <v>#DIV/0!</v>
      </c>
    </row>
    <row r="56" spans="1:14">
      <c r="A56" s="49"/>
      <c r="B56" s="70" t="s">
        <v>318</v>
      </c>
      <c r="C56" s="91" t="s">
        <v>319</v>
      </c>
      <c r="D56" s="72">
        <v>0</v>
      </c>
      <c r="E56" s="73">
        <v>0</v>
      </c>
      <c r="F56" s="73">
        <v>0</v>
      </c>
      <c r="G56" s="73">
        <v>0</v>
      </c>
      <c r="H56" s="73">
        <v>0</v>
      </c>
      <c r="I56" s="107">
        <f>H56/$H$229</f>
        <v>0</v>
      </c>
      <c r="J56" s="73">
        <f t="shared" si="7"/>
        <v>0</v>
      </c>
      <c r="K56" s="72">
        <v>0</v>
      </c>
      <c r="L56" s="107">
        <f>K56/$K$229</f>
        <v>0</v>
      </c>
      <c r="M56" s="73">
        <f t="shared" si="5"/>
        <v>0</v>
      </c>
      <c r="N56" s="104" t="e">
        <f t="shared" si="6"/>
        <v>#DIV/0!</v>
      </c>
    </row>
    <row r="57" spans="1:14">
      <c r="A57" s="49"/>
      <c r="B57" s="70" t="s">
        <v>320</v>
      </c>
      <c r="C57" s="91" t="s">
        <v>321</v>
      </c>
      <c r="D57" s="72">
        <v>0</v>
      </c>
      <c r="E57" s="73">
        <v>0</v>
      </c>
      <c r="F57" s="73">
        <v>0</v>
      </c>
      <c r="G57" s="73">
        <v>0</v>
      </c>
      <c r="H57" s="73">
        <v>0</v>
      </c>
      <c r="I57" s="107">
        <f>H57/$H$229</f>
        <v>0</v>
      </c>
      <c r="J57" s="73">
        <f t="shared" si="7"/>
        <v>0</v>
      </c>
      <c r="K57" s="72">
        <v>0</v>
      </c>
      <c r="L57" s="107">
        <f>K57/$K$229</f>
        <v>0</v>
      </c>
      <c r="M57" s="73">
        <f t="shared" si="5"/>
        <v>0</v>
      </c>
      <c r="N57" s="104" t="e">
        <f t="shared" si="6"/>
        <v>#DIV/0!</v>
      </c>
    </row>
    <row r="58" spans="1:14">
      <c r="A58" s="49"/>
      <c r="B58" s="70" t="s">
        <v>322</v>
      </c>
      <c r="C58" s="91" t="s">
        <v>323</v>
      </c>
      <c r="D58" s="72">
        <v>6804240</v>
      </c>
      <c r="E58" s="73">
        <v>0.1</v>
      </c>
      <c r="F58" s="73">
        <v>0</v>
      </c>
      <c r="G58" s="73">
        <v>0</v>
      </c>
      <c r="H58" s="73">
        <v>0</v>
      </c>
      <c r="I58" s="107">
        <f>H58/$H$229</f>
        <v>0</v>
      </c>
      <c r="J58" s="73">
        <f t="shared" si="7"/>
        <v>0</v>
      </c>
      <c r="K58" s="72">
        <v>0</v>
      </c>
      <c r="L58" s="107">
        <f>K58/$K$229</f>
        <v>0</v>
      </c>
      <c r="M58" s="73">
        <f t="shared" si="5"/>
        <v>0</v>
      </c>
      <c r="N58" s="104" t="e">
        <f t="shared" si="6"/>
        <v>#DIV/0!</v>
      </c>
    </row>
    <row r="59" spans="1:14">
      <c r="A59" s="49"/>
      <c r="B59" s="70" t="s">
        <v>324</v>
      </c>
      <c r="C59" s="91" t="s">
        <v>325</v>
      </c>
      <c r="D59" s="72">
        <v>15576000</v>
      </c>
      <c r="E59" s="73">
        <v>0.1</v>
      </c>
      <c r="F59" s="73">
        <v>0</v>
      </c>
      <c r="G59" s="73">
        <v>0</v>
      </c>
      <c r="H59" s="73">
        <v>0</v>
      </c>
      <c r="I59" s="107">
        <f>H59/$H$229</f>
        <v>0</v>
      </c>
      <c r="J59" s="73">
        <f t="shared" si="7"/>
        <v>0</v>
      </c>
      <c r="K59" s="72">
        <v>0</v>
      </c>
      <c r="L59" s="107">
        <f>K59/$K$229</f>
        <v>0</v>
      </c>
      <c r="M59" s="73">
        <f t="shared" si="5"/>
        <v>0</v>
      </c>
      <c r="N59" s="104" t="e">
        <f t="shared" si="6"/>
        <v>#DIV/0!</v>
      </c>
    </row>
    <row r="60" spans="1:14">
      <c r="A60" s="49"/>
      <c r="B60" s="70" t="s">
        <v>326</v>
      </c>
      <c r="C60" s="91" t="s">
        <v>327</v>
      </c>
      <c r="D60" s="72">
        <v>19964328</v>
      </c>
      <c r="E60" s="73">
        <v>0.2</v>
      </c>
      <c r="F60" s="73">
        <v>0</v>
      </c>
      <c r="G60" s="73">
        <v>0</v>
      </c>
      <c r="H60" s="73">
        <v>0</v>
      </c>
      <c r="I60" s="107">
        <f>H60/$H$229</f>
        <v>0</v>
      </c>
      <c r="J60" s="73">
        <f t="shared" si="7"/>
        <v>0</v>
      </c>
      <c r="K60" s="72">
        <v>0</v>
      </c>
      <c r="L60" s="107">
        <f>K60/$K$229</f>
        <v>0</v>
      </c>
      <c r="M60" s="73">
        <f t="shared" si="5"/>
        <v>0</v>
      </c>
      <c r="N60" s="104" t="e">
        <f t="shared" si="6"/>
        <v>#DIV/0!</v>
      </c>
    </row>
    <row r="61" spans="1:14">
      <c r="A61" s="49"/>
      <c r="B61" s="70" t="s">
        <v>328</v>
      </c>
      <c r="C61" s="91" t="s">
        <v>329</v>
      </c>
      <c r="D61" s="72">
        <v>33249720</v>
      </c>
      <c r="E61" s="73">
        <v>0.3</v>
      </c>
      <c r="F61" s="73">
        <v>0</v>
      </c>
      <c r="G61" s="73">
        <v>0</v>
      </c>
      <c r="H61" s="73">
        <v>0</v>
      </c>
      <c r="I61" s="107">
        <f>H61/$H$229</f>
        <v>0</v>
      </c>
      <c r="J61" s="73">
        <f t="shared" si="7"/>
        <v>0</v>
      </c>
      <c r="K61" s="72">
        <v>0</v>
      </c>
      <c r="L61" s="107">
        <f>K61/$K$229</f>
        <v>0</v>
      </c>
      <c r="M61" s="73">
        <f t="shared" si="5"/>
        <v>0</v>
      </c>
      <c r="N61" s="104" t="e">
        <f t="shared" si="6"/>
        <v>#DIV/0!</v>
      </c>
    </row>
    <row r="62" spans="1:14">
      <c r="A62" s="49"/>
      <c r="B62" s="70" t="s">
        <v>330</v>
      </c>
      <c r="C62" s="91" t="s">
        <v>331</v>
      </c>
      <c r="D62" s="72">
        <v>8432400</v>
      </c>
      <c r="E62" s="73">
        <v>0.1</v>
      </c>
      <c r="F62" s="73">
        <v>0</v>
      </c>
      <c r="G62" s="73">
        <v>0</v>
      </c>
      <c r="H62" s="73">
        <v>0</v>
      </c>
      <c r="I62" s="107">
        <f>H62/$H$229</f>
        <v>0</v>
      </c>
      <c r="J62" s="73">
        <f t="shared" si="7"/>
        <v>0</v>
      </c>
      <c r="K62" s="72">
        <v>0</v>
      </c>
      <c r="L62" s="107">
        <f>K62/$K$229</f>
        <v>0</v>
      </c>
      <c r="M62" s="73">
        <f t="shared" si="5"/>
        <v>0</v>
      </c>
      <c r="N62" s="104" t="e">
        <f t="shared" si="6"/>
        <v>#DIV/0!</v>
      </c>
    </row>
    <row r="63" spans="1:14">
      <c r="A63" s="49"/>
      <c r="B63" s="70" t="s">
        <v>332</v>
      </c>
      <c r="C63" s="91" t="s">
        <v>333</v>
      </c>
      <c r="D63" s="72">
        <v>0</v>
      </c>
      <c r="E63" s="73">
        <v>0</v>
      </c>
      <c r="F63" s="73">
        <v>0</v>
      </c>
      <c r="G63" s="73">
        <v>0</v>
      </c>
      <c r="H63" s="73">
        <v>0</v>
      </c>
      <c r="I63" s="107">
        <f>H63/$H$229</f>
        <v>0</v>
      </c>
      <c r="J63" s="73">
        <f t="shared" si="7"/>
        <v>0</v>
      </c>
      <c r="K63" s="72">
        <v>0</v>
      </c>
      <c r="L63" s="107">
        <f>K63/$K$229</f>
        <v>0</v>
      </c>
      <c r="M63" s="73">
        <f t="shared" si="5"/>
        <v>0</v>
      </c>
      <c r="N63" s="104" t="e">
        <f t="shared" si="6"/>
        <v>#DIV/0!</v>
      </c>
    </row>
    <row r="64" spans="1:14">
      <c r="A64" s="49"/>
      <c r="B64" s="70" t="s">
        <v>334</v>
      </c>
      <c r="C64" s="91" t="s">
        <v>335</v>
      </c>
      <c r="D64" s="72">
        <v>921501</v>
      </c>
      <c r="E64" s="73">
        <v>0</v>
      </c>
      <c r="F64" s="73">
        <v>0</v>
      </c>
      <c r="G64" s="73">
        <v>0</v>
      </c>
      <c r="H64" s="73">
        <v>0</v>
      </c>
      <c r="I64" s="107">
        <f>H64/$H$229</f>
        <v>0</v>
      </c>
      <c r="J64" s="73">
        <f t="shared" si="7"/>
        <v>0</v>
      </c>
      <c r="K64" s="72">
        <v>0</v>
      </c>
      <c r="L64" s="107">
        <f>K64/$K$229</f>
        <v>0</v>
      </c>
      <c r="M64" s="73">
        <f t="shared" si="5"/>
        <v>0</v>
      </c>
      <c r="N64" s="104" t="e">
        <f t="shared" si="6"/>
        <v>#DIV/0!</v>
      </c>
    </row>
    <row r="65" spans="1:14">
      <c r="A65" s="49"/>
      <c r="B65" s="70" t="s">
        <v>336</v>
      </c>
      <c r="C65" s="91" t="s">
        <v>337</v>
      </c>
      <c r="D65" s="72">
        <v>67418880</v>
      </c>
      <c r="E65" s="73">
        <v>0.5</v>
      </c>
      <c r="F65" s="73">
        <v>0</v>
      </c>
      <c r="G65" s="73">
        <v>0</v>
      </c>
      <c r="H65" s="73">
        <v>0</v>
      </c>
      <c r="I65" s="107">
        <f>H65/$H$229</f>
        <v>0</v>
      </c>
      <c r="J65" s="73">
        <f t="shared" ref="J65" si="8">H65-F65</f>
        <v>0</v>
      </c>
      <c r="K65" s="72">
        <v>0</v>
      </c>
      <c r="L65" s="107">
        <f>K65/$K$229</f>
        <v>0</v>
      </c>
      <c r="M65" s="73">
        <f t="shared" ref="M65" si="9">H65-K65</f>
        <v>0</v>
      </c>
      <c r="N65" s="104" t="e">
        <f t="shared" ref="N65" si="10">K65/H65</f>
        <v>#DIV/0!</v>
      </c>
    </row>
    <row r="66" spans="1:14">
      <c r="A66" s="49"/>
      <c r="B66" s="70" t="s">
        <v>1006</v>
      </c>
      <c r="C66" s="91"/>
      <c r="D66" s="72"/>
      <c r="E66" s="73">
        <v>0.5</v>
      </c>
      <c r="F66" s="73">
        <v>0</v>
      </c>
      <c r="G66" s="73">
        <v>0</v>
      </c>
      <c r="H66" s="73">
        <v>76545831</v>
      </c>
      <c r="I66" s="107">
        <f>H66/$H$229</f>
        <v>5.2011165199366436E-3</v>
      </c>
      <c r="J66" s="73">
        <f t="shared" si="7"/>
        <v>76545831</v>
      </c>
      <c r="K66" s="73">
        <v>56559360</v>
      </c>
      <c r="L66" s="107">
        <f>K66/$K$229</f>
        <v>3.5657643736143919E-3</v>
      </c>
      <c r="M66" s="73">
        <f t="shared" si="5"/>
        <v>19986471</v>
      </c>
      <c r="N66" s="104">
        <f t="shared" si="6"/>
        <v>0.73889536844926273</v>
      </c>
    </row>
    <row r="67" spans="1:14">
      <c r="A67" s="49"/>
      <c r="B67" s="70" t="s">
        <v>338</v>
      </c>
      <c r="C67" s="91" t="s">
        <v>339</v>
      </c>
      <c r="D67" s="72">
        <v>268563765</v>
      </c>
      <c r="E67" s="73">
        <v>2</v>
      </c>
      <c r="F67" s="73">
        <v>12453078</v>
      </c>
      <c r="G67" s="73">
        <v>0.1</v>
      </c>
      <c r="H67" s="73">
        <v>68406930</v>
      </c>
      <c r="I67" s="107">
        <f>H67/$H$229</f>
        <v>4.6480965593168567E-3</v>
      </c>
      <c r="J67" s="73">
        <f t="shared" si="7"/>
        <v>55953852</v>
      </c>
      <c r="K67" s="73">
        <v>68406930</v>
      </c>
      <c r="L67" s="107">
        <f>K67/$K$229</f>
        <v>4.3126901347952584E-3</v>
      </c>
      <c r="M67" s="73">
        <f t="shared" si="5"/>
        <v>0</v>
      </c>
      <c r="N67" s="104">
        <f t="shared" si="6"/>
        <v>1</v>
      </c>
    </row>
    <row r="68" spans="1:14">
      <c r="A68" s="49"/>
      <c r="B68" s="70" t="s">
        <v>340</v>
      </c>
      <c r="C68" s="91" t="s">
        <v>341</v>
      </c>
      <c r="D68" s="72">
        <v>224159336</v>
      </c>
      <c r="E68" s="73">
        <v>1.7</v>
      </c>
      <c r="F68" s="73">
        <v>306568256</v>
      </c>
      <c r="G68" s="73">
        <v>2.4</v>
      </c>
      <c r="H68" s="73">
        <v>156568256</v>
      </c>
      <c r="I68" s="107">
        <f>H68/$H$229</f>
        <v>1.0638459758563069E-2</v>
      </c>
      <c r="J68" s="73">
        <f t="shared" si="7"/>
        <v>-150000000</v>
      </c>
      <c r="K68" s="73">
        <v>89236388</v>
      </c>
      <c r="L68" s="107">
        <f>K68/$K$229</f>
        <v>5.6258757730008055E-3</v>
      </c>
      <c r="M68" s="73">
        <f t="shared" si="5"/>
        <v>67331868</v>
      </c>
      <c r="N68" s="104">
        <f t="shared" si="6"/>
        <v>0.56995198311463591</v>
      </c>
    </row>
    <row r="69" spans="1:14">
      <c r="A69" s="49"/>
      <c r="B69" s="70" t="s">
        <v>342</v>
      </c>
      <c r="C69" s="91" t="s">
        <v>343</v>
      </c>
      <c r="D69" s="72">
        <v>100000000</v>
      </c>
      <c r="E69" s="73">
        <v>0.8</v>
      </c>
      <c r="F69" s="73">
        <v>190000000</v>
      </c>
      <c r="G69" s="73">
        <v>1.5</v>
      </c>
      <c r="H69" s="73">
        <v>190000000</v>
      </c>
      <c r="I69" s="107">
        <f>H69/$H$229</f>
        <v>1.2910071337366007E-2</v>
      </c>
      <c r="J69" s="73">
        <f t="shared" si="7"/>
        <v>0</v>
      </c>
      <c r="K69" s="73">
        <v>164053777</v>
      </c>
      <c r="L69" s="107">
        <f>K69/$K$229</f>
        <v>1.0342710974513858E-2</v>
      </c>
      <c r="M69" s="73">
        <f t="shared" si="5"/>
        <v>25946223</v>
      </c>
      <c r="N69" s="104">
        <f t="shared" si="6"/>
        <v>0.86344093157894741</v>
      </c>
    </row>
    <row r="70" spans="1:14">
      <c r="A70" s="49"/>
      <c r="B70" s="70" t="s">
        <v>344</v>
      </c>
      <c r="C70" s="91" t="s">
        <v>345</v>
      </c>
      <c r="D70" s="72">
        <v>22441269</v>
      </c>
      <c r="E70" s="73">
        <v>0.2</v>
      </c>
      <c r="F70" s="73">
        <v>0</v>
      </c>
      <c r="G70" s="73">
        <v>0</v>
      </c>
      <c r="H70" s="73"/>
      <c r="I70" s="107">
        <f>H70/$H$229</f>
        <v>0</v>
      </c>
      <c r="J70" s="73">
        <f t="shared" si="7"/>
        <v>0</v>
      </c>
      <c r="K70" s="73"/>
      <c r="L70" s="107">
        <f>K70/$K$229</f>
        <v>0</v>
      </c>
      <c r="M70" s="73">
        <f t="shared" si="5"/>
        <v>0</v>
      </c>
      <c r="N70" s="104" t="e">
        <f t="shared" si="6"/>
        <v>#DIV/0!</v>
      </c>
    </row>
    <row r="71" spans="1:14">
      <c r="A71" s="49"/>
      <c r="B71" s="70" t="s">
        <v>346</v>
      </c>
      <c r="C71" s="91" t="s">
        <v>347</v>
      </c>
      <c r="D71" s="72">
        <v>277096377</v>
      </c>
      <c r="E71" s="73">
        <v>2.1</v>
      </c>
      <c r="F71" s="73">
        <v>202543991</v>
      </c>
      <c r="G71" s="73">
        <v>1.6</v>
      </c>
      <c r="H71" s="73">
        <v>302543991</v>
      </c>
      <c r="I71" s="107">
        <f>H71/$H$229</f>
        <v>2.0557181613165363E-2</v>
      </c>
      <c r="J71" s="73">
        <f t="shared" si="7"/>
        <v>100000000</v>
      </c>
      <c r="K71" s="73">
        <v>302543989</v>
      </c>
      <c r="L71" s="107">
        <f>K71/$K$229</f>
        <v>1.9073776249013151E-2</v>
      </c>
      <c r="M71" s="73">
        <f t="shared" si="5"/>
        <v>2</v>
      </c>
      <c r="N71" s="104">
        <f t="shared" si="6"/>
        <v>0.99999999338939105</v>
      </c>
    </row>
    <row r="72" spans="1:14">
      <c r="A72" s="49"/>
      <c r="B72" s="70" t="s">
        <v>348</v>
      </c>
      <c r="C72" s="91" t="s">
        <v>349</v>
      </c>
      <c r="D72" s="72">
        <v>116321025</v>
      </c>
      <c r="E72" s="73">
        <v>0.9</v>
      </c>
      <c r="F72" s="73">
        <v>250000000</v>
      </c>
      <c r="G72" s="73">
        <v>1.9</v>
      </c>
      <c r="H72" s="73">
        <v>250000000</v>
      </c>
      <c r="I72" s="107">
        <f>H72/$H$229</f>
        <v>1.6986935970218432E-2</v>
      </c>
      <c r="J72" s="73">
        <f t="shared" si="7"/>
        <v>0</v>
      </c>
      <c r="K72" s="73">
        <v>250000000</v>
      </c>
      <c r="L72" s="107">
        <f>K72/$K$229</f>
        <v>1.5761159486309569E-2</v>
      </c>
      <c r="M72" s="73">
        <f t="shared" si="5"/>
        <v>0</v>
      </c>
      <c r="N72" s="104">
        <f t="shared" si="6"/>
        <v>1</v>
      </c>
    </row>
    <row r="73" spans="1:14">
      <c r="A73" s="49"/>
      <c r="B73" s="70" t="s">
        <v>350</v>
      </c>
      <c r="C73" s="91" t="s">
        <v>351</v>
      </c>
      <c r="D73" s="72">
        <v>19019397</v>
      </c>
      <c r="E73" s="73">
        <v>0.1</v>
      </c>
      <c r="F73" s="73">
        <v>86934992</v>
      </c>
      <c r="G73" s="73">
        <v>0.7</v>
      </c>
      <c r="H73" s="73">
        <v>86934992</v>
      </c>
      <c r="I73" s="107">
        <f>H73/$H$229</f>
        <v>5.9070365707018062E-3</v>
      </c>
      <c r="J73" s="73">
        <f t="shared" si="7"/>
        <v>0</v>
      </c>
      <c r="K73" s="73">
        <v>82723089</v>
      </c>
      <c r="L73" s="107">
        <f>K73/$K$229</f>
        <v>5.2152471957167225E-3</v>
      </c>
      <c r="M73" s="73">
        <f t="shared" si="5"/>
        <v>4211903</v>
      </c>
      <c r="N73" s="104">
        <f t="shared" si="6"/>
        <v>0.95155111994488939</v>
      </c>
    </row>
    <row r="74" spans="1:14">
      <c r="A74" s="49"/>
      <c r="B74" s="70" t="s">
        <v>352</v>
      </c>
      <c r="C74" s="91" t="s">
        <v>353</v>
      </c>
      <c r="D74" s="72">
        <v>33419195</v>
      </c>
      <c r="E74" s="73">
        <v>0.3</v>
      </c>
      <c r="F74" s="73">
        <v>0</v>
      </c>
      <c r="G74" s="73">
        <v>0</v>
      </c>
      <c r="H74" s="73"/>
      <c r="I74" s="107">
        <f>H74/$H$229</f>
        <v>0</v>
      </c>
      <c r="J74" s="73">
        <f t="shared" si="7"/>
        <v>0</v>
      </c>
      <c r="K74" s="73"/>
      <c r="L74" s="107">
        <f>K74/$K$229</f>
        <v>0</v>
      </c>
      <c r="M74" s="73">
        <f t="shared" si="5"/>
        <v>0</v>
      </c>
      <c r="N74" s="104" t="e">
        <f t="shared" si="6"/>
        <v>#DIV/0!</v>
      </c>
    </row>
    <row r="75" spans="1:14">
      <c r="A75" s="49"/>
      <c r="B75" s="70" t="s">
        <v>181</v>
      </c>
      <c r="C75" s="91" t="s">
        <v>182</v>
      </c>
      <c r="D75" s="72">
        <v>0</v>
      </c>
      <c r="E75" s="73">
        <v>0</v>
      </c>
      <c r="F75" s="73">
        <v>131499683</v>
      </c>
      <c r="G75" s="73">
        <v>1</v>
      </c>
      <c r="H75" s="73"/>
      <c r="I75" s="107">
        <f>H75/$H$229</f>
        <v>0</v>
      </c>
      <c r="J75" s="73">
        <f t="shared" si="7"/>
        <v>-131499683</v>
      </c>
      <c r="K75" s="73"/>
      <c r="L75" s="107">
        <f>K75/$K$229</f>
        <v>0</v>
      </c>
      <c r="M75" s="73">
        <f t="shared" si="5"/>
        <v>0</v>
      </c>
      <c r="N75" s="104" t="e">
        <f t="shared" si="6"/>
        <v>#DIV/0!</v>
      </c>
    </row>
    <row r="76" spans="1:14">
      <c r="A76" s="49"/>
      <c r="B76" s="70" t="s">
        <v>354</v>
      </c>
      <c r="C76" s="91" t="s">
        <v>355</v>
      </c>
      <c r="D76" s="72">
        <v>0</v>
      </c>
      <c r="E76" s="73">
        <v>0</v>
      </c>
      <c r="F76" s="73">
        <v>0</v>
      </c>
      <c r="G76" s="73">
        <v>0</v>
      </c>
      <c r="H76" s="73"/>
      <c r="I76" s="107">
        <f>H76/$H$229</f>
        <v>0</v>
      </c>
      <c r="J76" s="73">
        <f t="shared" si="7"/>
        <v>0</v>
      </c>
      <c r="K76" s="72"/>
      <c r="L76" s="107">
        <f>K76/$K$229</f>
        <v>0</v>
      </c>
      <c r="M76" s="73">
        <f t="shared" si="5"/>
        <v>0</v>
      </c>
      <c r="N76" s="104" t="e">
        <f t="shared" si="6"/>
        <v>#DIV/0!</v>
      </c>
    </row>
    <row r="77" spans="1:14">
      <c r="A77" s="49"/>
      <c r="B77" s="70"/>
      <c r="C77" s="92" t="s">
        <v>56</v>
      </c>
      <c r="D77" s="77">
        <v>1444408796</v>
      </c>
      <c r="E77" s="78">
        <v>11</v>
      </c>
      <c r="F77" s="78">
        <v>1180000000</v>
      </c>
      <c r="G77" s="78">
        <v>9.1</v>
      </c>
      <c r="H77" s="78">
        <f>SUM(H44:H76)</f>
        <v>1131000000</v>
      </c>
      <c r="I77" s="108">
        <f>H77/$H$229</f>
        <v>7.6848898329268181E-2</v>
      </c>
      <c r="J77" s="78">
        <f t="shared" si="7"/>
        <v>-49000000</v>
      </c>
      <c r="K77" s="77">
        <f>SUM(K44:K76)</f>
        <v>1013523533</v>
      </c>
      <c r="L77" s="108">
        <f>K77/$K$229</f>
        <v>6.3897224186963753E-2</v>
      </c>
      <c r="M77" s="78">
        <f t="shared" si="5"/>
        <v>117476467</v>
      </c>
      <c r="N77" s="105">
        <f t="shared" si="6"/>
        <v>0.89613044473916892</v>
      </c>
    </row>
    <row r="78" spans="1:14">
      <c r="A78" s="49"/>
      <c r="B78" s="70" t="s">
        <v>66</v>
      </c>
      <c r="C78" s="91" t="s">
        <v>67</v>
      </c>
      <c r="D78" s="72"/>
      <c r="E78" s="73"/>
      <c r="F78" s="73"/>
      <c r="G78" s="73"/>
      <c r="H78" s="73"/>
      <c r="I78" s="107">
        <f>H78/$H$229</f>
        <v>0</v>
      </c>
      <c r="J78" s="73">
        <f t="shared" si="7"/>
        <v>0</v>
      </c>
      <c r="K78" s="72"/>
      <c r="L78" s="107">
        <f>K78/$K$229</f>
        <v>0</v>
      </c>
      <c r="M78" s="73">
        <f t="shared" si="5"/>
        <v>0</v>
      </c>
      <c r="N78" s="104" t="e">
        <f t="shared" si="6"/>
        <v>#DIV/0!</v>
      </c>
    </row>
    <row r="79" spans="1:14">
      <c r="A79" s="49"/>
      <c r="B79" s="156" t="s">
        <v>356</v>
      </c>
      <c r="C79" s="157" t="s">
        <v>357</v>
      </c>
      <c r="D79" s="72">
        <v>2508590</v>
      </c>
      <c r="E79" s="73">
        <v>0</v>
      </c>
      <c r="F79" s="73">
        <v>1440000</v>
      </c>
      <c r="G79" s="73">
        <v>0</v>
      </c>
      <c r="H79" s="73">
        <v>1440000</v>
      </c>
      <c r="I79" s="107">
        <f>H79/$H$229</f>
        <v>9.7844751188458151E-5</v>
      </c>
      <c r="J79" s="73">
        <f t="shared" si="7"/>
        <v>0</v>
      </c>
      <c r="K79" s="72"/>
      <c r="L79" s="107">
        <f>K79/$K$229</f>
        <v>0</v>
      </c>
      <c r="M79" s="73">
        <f t="shared" si="5"/>
        <v>1440000</v>
      </c>
      <c r="N79" s="104">
        <f t="shared" si="6"/>
        <v>0</v>
      </c>
    </row>
    <row r="80" spans="1:14">
      <c r="A80" s="49"/>
      <c r="B80" s="156" t="s">
        <v>358</v>
      </c>
      <c r="C80" s="157" t="s">
        <v>359</v>
      </c>
      <c r="D80" s="72">
        <v>670020</v>
      </c>
      <c r="E80" s="73">
        <v>0</v>
      </c>
      <c r="F80" s="73">
        <v>0</v>
      </c>
      <c r="G80" s="73">
        <v>0</v>
      </c>
      <c r="H80" s="73"/>
      <c r="I80" s="107">
        <f>H80/$H$229</f>
        <v>0</v>
      </c>
      <c r="J80" s="73">
        <f t="shared" si="7"/>
        <v>0</v>
      </c>
      <c r="K80" s="72"/>
      <c r="L80" s="107">
        <f>K80/$K$229</f>
        <v>0</v>
      </c>
      <c r="M80" s="73">
        <f t="shared" si="5"/>
        <v>0</v>
      </c>
      <c r="N80" s="104" t="e">
        <f t="shared" si="6"/>
        <v>#DIV/0!</v>
      </c>
    </row>
    <row r="81" spans="1:14">
      <c r="A81" s="49"/>
      <c r="B81" s="156" t="s">
        <v>360</v>
      </c>
      <c r="C81" s="157" t="s">
        <v>361</v>
      </c>
      <c r="D81" s="72">
        <v>382990</v>
      </c>
      <c r="E81" s="73">
        <v>0</v>
      </c>
      <c r="F81" s="73">
        <v>0</v>
      </c>
      <c r="G81" s="73">
        <v>0</v>
      </c>
      <c r="H81" s="73"/>
      <c r="I81" s="107">
        <f>H81/$H$229</f>
        <v>0</v>
      </c>
      <c r="J81" s="73">
        <f t="shared" si="7"/>
        <v>0</v>
      </c>
      <c r="K81" s="72"/>
      <c r="L81" s="107">
        <f>K81/$K$229</f>
        <v>0</v>
      </c>
      <c r="M81" s="73">
        <f t="shared" si="5"/>
        <v>0</v>
      </c>
      <c r="N81" s="104" t="e">
        <f t="shared" si="6"/>
        <v>#DIV/0!</v>
      </c>
    </row>
    <row r="82" spans="1:14">
      <c r="A82" s="49"/>
      <c r="B82" s="156" t="s">
        <v>362</v>
      </c>
      <c r="C82" s="157" t="s">
        <v>363</v>
      </c>
      <c r="D82" s="72">
        <v>2932920</v>
      </c>
      <c r="E82" s="73">
        <v>0</v>
      </c>
      <c r="F82" s="73">
        <v>0</v>
      </c>
      <c r="G82" s="73">
        <v>0</v>
      </c>
      <c r="H82" s="73"/>
      <c r="I82" s="107">
        <f>H82/$H$229</f>
        <v>0</v>
      </c>
      <c r="J82" s="73">
        <f t="shared" si="7"/>
        <v>0</v>
      </c>
      <c r="K82" s="72"/>
      <c r="L82" s="107">
        <f>K82/$K$229</f>
        <v>0</v>
      </c>
      <c r="M82" s="73">
        <f t="shared" si="5"/>
        <v>0</v>
      </c>
      <c r="N82" s="104" t="e">
        <f t="shared" si="6"/>
        <v>#DIV/0!</v>
      </c>
    </row>
    <row r="83" spans="1:14">
      <c r="A83" s="49"/>
      <c r="B83" s="156" t="s">
        <v>364</v>
      </c>
      <c r="C83" s="157" t="s">
        <v>365</v>
      </c>
      <c r="D83" s="72">
        <v>173070</v>
      </c>
      <c r="E83" s="73">
        <v>0</v>
      </c>
      <c r="F83" s="73">
        <v>0</v>
      </c>
      <c r="G83" s="73">
        <v>0</v>
      </c>
      <c r="H83" s="73"/>
      <c r="I83" s="107">
        <f>H83/$H$229</f>
        <v>0</v>
      </c>
      <c r="J83" s="73">
        <f t="shared" si="7"/>
        <v>0</v>
      </c>
      <c r="K83" s="72"/>
      <c r="L83" s="107">
        <f>K83/$K$229</f>
        <v>0</v>
      </c>
      <c r="M83" s="73">
        <f t="shared" si="5"/>
        <v>0</v>
      </c>
      <c r="N83" s="104" t="e">
        <f t="shared" si="6"/>
        <v>#DIV/0!</v>
      </c>
    </row>
    <row r="84" spans="1:14">
      <c r="A84" s="49"/>
      <c r="B84" s="156" t="s">
        <v>366</v>
      </c>
      <c r="C84" s="157" t="s">
        <v>367</v>
      </c>
      <c r="D84" s="72">
        <v>250</v>
      </c>
      <c r="E84" s="73">
        <v>0</v>
      </c>
      <c r="F84" s="73">
        <v>0</v>
      </c>
      <c r="G84" s="73">
        <v>0</v>
      </c>
      <c r="H84" s="73"/>
      <c r="I84" s="107">
        <f>H84/$H$229</f>
        <v>0</v>
      </c>
      <c r="J84" s="73">
        <f t="shared" si="7"/>
        <v>0</v>
      </c>
      <c r="K84" s="72"/>
      <c r="L84" s="107">
        <f>K84/$K$229</f>
        <v>0</v>
      </c>
      <c r="M84" s="73">
        <f t="shared" si="5"/>
        <v>0</v>
      </c>
      <c r="N84" s="104" t="e">
        <f t="shared" si="6"/>
        <v>#DIV/0!</v>
      </c>
    </row>
    <row r="85" spans="1:14">
      <c r="A85" s="49"/>
      <c r="B85" s="156" t="s">
        <v>368</v>
      </c>
      <c r="C85" s="157" t="s">
        <v>369</v>
      </c>
      <c r="D85" s="72">
        <v>176420</v>
      </c>
      <c r="E85" s="73">
        <v>0</v>
      </c>
      <c r="F85" s="73">
        <v>0</v>
      </c>
      <c r="G85" s="73">
        <v>0</v>
      </c>
      <c r="H85" s="73"/>
      <c r="I85" s="107">
        <f>H85/$H$229</f>
        <v>0</v>
      </c>
      <c r="J85" s="73">
        <f t="shared" si="7"/>
        <v>0</v>
      </c>
      <c r="K85" s="72"/>
      <c r="L85" s="107">
        <f>K85/$K$229</f>
        <v>0</v>
      </c>
      <c r="M85" s="73">
        <f t="shared" si="5"/>
        <v>0</v>
      </c>
      <c r="N85" s="104" t="e">
        <f t="shared" si="6"/>
        <v>#DIV/0!</v>
      </c>
    </row>
    <row r="86" spans="1:14">
      <c r="A86" s="49"/>
      <c r="B86" s="156" t="s">
        <v>370</v>
      </c>
      <c r="C86" s="157" t="s">
        <v>371</v>
      </c>
      <c r="D86" s="72">
        <v>7530</v>
      </c>
      <c r="E86" s="73">
        <v>0</v>
      </c>
      <c r="F86" s="73">
        <v>0</v>
      </c>
      <c r="G86" s="73">
        <v>0</v>
      </c>
      <c r="H86" s="73"/>
      <c r="I86" s="107">
        <f>H86/$H$229</f>
        <v>0</v>
      </c>
      <c r="J86" s="73">
        <f t="shared" si="7"/>
        <v>0</v>
      </c>
      <c r="K86" s="72">
        <v>4190</v>
      </c>
      <c r="L86" s="107">
        <f>K86/$K$229</f>
        <v>2.6415703299054837E-7</v>
      </c>
      <c r="M86" s="73">
        <f t="shared" si="5"/>
        <v>-4190</v>
      </c>
      <c r="N86" s="104" t="e">
        <f t="shared" si="6"/>
        <v>#DIV/0!</v>
      </c>
    </row>
    <row r="87" spans="1:14">
      <c r="A87" s="49"/>
      <c r="B87" s="156" t="s">
        <v>372</v>
      </c>
      <c r="C87" s="157" t="s">
        <v>373</v>
      </c>
      <c r="D87" s="72">
        <v>512760</v>
      </c>
      <c r="E87" s="73">
        <v>0</v>
      </c>
      <c r="F87" s="73">
        <v>0</v>
      </c>
      <c r="G87" s="73">
        <v>0</v>
      </c>
      <c r="H87" s="73"/>
      <c r="I87" s="107">
        <f>H87/$H$229</f>
        <v>0</v>
      </c>
      <c r="J87" s="73">
        <f t="shared" si="7"/>
        <v>0</v>
      </c>
      <c r="K87" s="72">
        <v>13480</v>
      </c>
      <c r="L87" s="107">
        <f>K87/$K$229</f>
        <v>8.4984171950181189E-7</v>
      </c>
      <c r="M87" s="73">
        <f t="shared" si="5"/>
        <v>-13480</v>
      </c>
      <c r="N87" s="104" t="e">
        <f t="shared" si="6"/>
        <v>#DIV/0!</v>
      </c>
    </row>
    <row r="88" spans="1:14">
      <c r="A88" s="49"/>
      <c r="B88" s="156" t="s">
        <v>374</v>
      </c>
      <c r="C88" s="157" t="s">
        <v>375</v>
      </c>
      <c r="D88" s="72">
        <v>0</v>
      </c>
      <c r="E88" s="73">
        <v>0</v>
      </c>
      <c r="F88" s="73">
        <v>234450</v>
      </c>
      <c r="G88" s="73">
        <v>0</v>
      </c>
      <c r="H88" s="73">
        <v>234450</v>
      </c>
      <c r="I88" s="107">
        <f>H88/$H$229</f>
        <v>1.5930348552870843E-5</v>
      </c>
      <c r="J88" s="73">
        <f t="shared" si="7"/>
        <v>0</v>
      </c>
      <c r="K88" s="72"/>
      <c r="L88" s="107">
        <f>K88/$K$229</f>
        <v>0</v>
      </c>
      <c r="M88" s="73">
        <f t="shared" si="5"/>
        <v>234450</v>
      </c>
      <c r="N88" s="104">
        <f t="shared" si="6"/>
        <v>0</v>
      </c>
    </row>
    <row r="89" spans="1:14">
      <c r="A89" s="49"/>
      <c r="B89" s="156" t="s">
        <v>376</v>
      </c>
      <c r="C89" s="157" t="s">
        <v>377</v>
      </c>
      <c r="D89" s="72">
        <v>2200</v>
      </c>
      <c r="E89" s="73">
        <v>0</v>
      </c>
      <c r="F89" s="73">
        <v>0</v>
      </c>
      <c r="G89" s="73">
        <v>0</v>
      </c>
      <c r="H89" s="73"/>
      <c r="I89" s="107">
        <f>H89/$H$229</f>
        <v>0</v>
      </c>
      <c r="J89" s="73">
        <f t="shared" si="7"/>
        <v>0</v>
      </c>
      <c r="K89" s="72">
        <v>3600</v>
      </c>
      <c r="L89" s="107">
        <f>K89/$K$229</f>
        <v>2.2696069660285778E-7</v>
      </c>
      <c r="M89" s="73">
        <f t="shared" si="5"/>
        <v>-3600</v>
      </c>
      <c r="N89" s="104" t="e">
        <f t="shared" si="6"/>
        <v>#DIV/0!</v>
      </c>
    </row>
    <row r="90" spans="1:14">
      <c r="A90" s="49"/>
      <c r="B90" s="156" t="s">
        <v>378</v>
      </c>
      <c r="C90" s="157" t="s">
        <v>379</v>
      </c>
      <c r="D90" s="72">
        <v>1106260</v>
      </c>
      <c r="E90" s="73">
        <v>0</v>
      </c>
      <c r="F90" s="73">
        <v>512024</v>
      </c>
      <c r="G90" s="73">
        <v>0</v>
      </c>
      <c r="H90" s="73">
        <v>512024</v>
      </c>
      <c r="I90" s="107">
        <f>H90/$H$229</f>
        <v>3.4790875612860488E-5</v>
      </c>
      <c r="J90" s="73">
        <f t="shared" si="7"/>
        <v>0</v>
      </c>
      <c r="K90" s="72">
        <v>3600</v>
      </c>
      <c r="L90" s="107">
        <f>K90/$K$229</f>
        <v>2.2696069660285778E-7</v>
      </c>
      <c r="M90" s="73">
        <f t="shared" si="5"/>
        <v>508424</v>
      </c>
      <c r="N90" s="104">
        <f t="shared" si="6"/>
        <v>7.0309204256050499E-3</v>
      </c>
    </row>
    <row r="91" spans="1:14">
      <c r="A91" s="49"/>
      <c r="B91" s="156" t="s">
        <v>380</v>
      </c>
      <c r="C91" s="157" t="s">
        <v>381</v>
      </c>
      <c r="D91" s="72">
        <v>3600</v>
      </c>
      <c r="E91" s="73">
        <v>0</v>
      </c>
      <c r="F91" s="73">
        <v>4096400</v>
      </c>
      <c r="G91" s="73">
        <v>0</v>
      </c>
      <c r="H91" s="73">
        <v>4096400</v>
      </c>
      <c r="I91" s="107">
        <f>H91/$H$229</f>
        <v>2.7834113803361111E-4</v>
      </c>
      <c r="J91" s="73">
        <f t="shared" si="7"/>
        <v>0</v>
      </c>
      <c r="K91" s="72">
        <v>3600</v>
      </c>
      <c r="L91" s="107">
        <f>K91/$K$229</f>
        <v>2.2696069660285778E-7</v>
      </c>
      <c r="M91" s="73">
        <f t="shared" si="5"/>
        <v>4092800</v>
      </c>
      <c r="N91" s="104">
        <f t="shared" si="6"/>
        <v>8.788204276926081E-4</v>
      </c>
    </row>
    <row r="92" spans="1:14">
      <c r="A92" s="49"/>
      <c r="B92" s="156" t="s">
        <v>382</v>
      </c>
      <c r="C92" s="157" t="s">
        <v>383</v>
      </c>
      <c r="D92" s="72">
        <v>245100</v>
      </c>
      <c r="E92" s="73">
        <v>0</v>
      </c>
      <c r="F92" s="73">
        <v>0</v>
      </c>
      <c r="G92" s="73">
        <v>0</v>
      </c>
      <c r="H92" s="73"/>
      <c r="I92" s="107">
        <f>H92/$H$229</f>
        <v>0</v>
      </c>
      <c r="J92" s="73">
        <f t="shared" si="7"/>
        <v>0</v>
      </c>
      <c r="K92" s="72">
        <v>626700</v>
      </c>
      <c r="L92" s="107">
        <f>K92/$K$229</f>
        <v>3.9510074600280827E-5</v>
      </c>
      <c r="M92" s="73">
        <f t="shared" si="5"/>
        <v>-626700</v>
      </c>
      <c r="N92" s="104" t="e">
        <f t="shared" si="6"/>
        <v>#DIV/0!</v>
      </c>
    </row>
    <row r="93" spans="1:14">
      <c r="A93" s="49"/>
      <c r="B93" s="156" t="s">
        <v>384</v>
      </c>
      <c r="C93" s="157" t="s">
        <v>385</v>
      </c>
      <c r="D93" s="72">
        <v>1438430</v>
      </c>
      <c r="E93" s="73">
        <v>0</v>
      </c>
      <c r="F93" s="73">
        <v>1118150</v>
      </c>
      <c r="G93" s="73">
        <v>0</v>
      </c>
      <c r="H93" s="73">
        <v>1118150</v>
      </c>
      <c r="I93" s="107">
        <f>H93/$H$229</f>
        <v>7.5975769820398945E-5</v>
      </c>
      <c r="J93" s="73">
        <f t="shared" si="7"/>
        <v>0</v>
      </c>
      <c r="K93" s="72">
        <v>1118150</v>
      </c>
      <c r="L93" s="107">
        <f>K93/$K$229</f>
        <v>7.0493361918468181E-5</v>
      </c>
      <c r="M93" s="73">
        <f t="shared" si="5"/>
        <v>0</v>
      </c>
      <c r="N93" s="104">
        <f t="shared" si="6"/>
        <v>1</v>
      </c>
    </row>
    <row r="94" spans="1:14">
      <c r="A94" s="49"/>
      <c r="B94" s="156" t="s">
        <v>386</v>
      </c>
      <c r="C94" s="157" t="s">
        <v>387</v>
      </c>
      <c r="D94" s="72">
        <v>1114800</v>
      </c>
      <c r="E94" s="73">
        <v>0</v>
      </c>
      <c r="F94" s="73">
        <v>0</v>
      </c>
      <c r="G94" s="73">
        <v>0</v>
      </c>
      <c r="H94" s="73"/>
      <c r="I94" s="107">
        <f>H94/$H$229</f>
        <v>0</v>
      </c>
      <c r="J94" s="73">
        <f t="shared" si="7"/>
        <v>0</v>
      </c>
      <c r="K94" s="72">
        <v>580</v>
      </c>
      <c r="L94" s="107">
        <f>K94/$K$229</f>
        <v>3.6565890008238199E-8</v>
      </c>
      <c r="M94" s="73">
        <f t="shared" si="5"/>
        <v>-580</v>
      </c>
      <c r="N94" s="104" t="e">
        <f t="shared" si="6"/>
        <v>#DIV/0!</v>
      </c>
    </row>
    <row r="95" spans="1:14">
      <c r="A95" s="49"/>
      <c r="B95" s="156" t="s">
        <v>388</v>
      </c>
      <c r="C95" s="157" t="s">
        <v>389</v>
      </c>
      <c r="D95" s="72">
        <v>3600</v>
      </c>
      <c r="E95" s="73">
        <v>0</v>
      </c>
      <c r="F95" s="73">
        <v>0</v>
      </c>
      <c r="G95" s="73">
        <v>0</v>
      </c>
      <c r="H95" s="73"/>
      <c r="I95" s="107">
        <f>H95/$H$229</f>
        <v>0</v>
      </c>
      <c r="J95" s="73">
        <f t="shared" si="7"/>
        <v>0</v>
      </c>
      <c r="K95" s="72">
        <v>918180</v>
      </c>
      <c r="L95" s="107">
        <f>K95/$K$229</f>
        <v>5.788632566855888E-5</v>
      </c>
      <c r="M95" s="73">
        <f t="shared" si="5"/>
        <v>-918180</v>
      </c>
      <c r="N95" s="104" t="e">
        <f t="shared" si="6"/>
        <v>#DIV/0!</v>
      </c>
    </row>
    <row r="96" spans="1:14">
      <c r="A96" s="49"/>
      <c r="B96" s="156" t="s">
        <v>390</v>
      </c>
      <c r="C96" s="157" t="s">
        <v>391</v>
      </c>
      <c r="D96" s="72">
        <v>6564720</v>
      </c>
      <c r="E96" s="73">
        <v>0.1</v>
      </c>
      <c r="F96" s="73">
        <v>2400000</v>
      </c>
      <c r="G96" s="73">
        <v>0</v>
      </c>
      <c r="H96" s="73">
        <v>2400000</v>
      </c>
      <c r="I96" s="107">
        <f>H96/$H$229</f>
        <v>1.6307458531409692E-4</v>
      </c>
      <c r="J96" s="73">
        <f t="shared" si="7"/>
        <v>0</v>
      </c>
      <c r="K96" s="72">
        <v>0</v>
      </c>
      <c r="L96" s="107">
        <f>K96/$K$229</f>
        <v>0</v>
      </c>
      <c r="M96" s="73">
        <f t="shared" si="5"/>
        <v>2400000</v>
      </c>
      <c r="N96" s="104">
        <f t="shared" si="6"/>
        <v>0</v>
      </c>
    </row>
    <row r="97" spans="1:14">
      <c r="A97" s="49"/>
      <c r="B97" s="156" t="s">
        <v>392</v>
      </c>
      <c r="C97" s="157" t="s">
        <v>393</v>
      </c>
      <c r="D97" s="72">
        <v>34450</v>
      </c>
      <c r="E97" s="73">
        <v>0</v>
      </c>
      <c r="F97" s="73">
        <v>1500000</v>
      </c>
      <c r="G97" s="73">
        <v>0</v>
      </c>
      <c r="H97" s="73">
        <v>1500000</v>
      </c>
      <c r="I97" s="107">
        <f>H97/$H$229</f>
        <v>1.0192161582131057E-4</v>
      </c>
      <c r="J97" s="73">
        <f t="shared" si="7"/>
        <v>0</v>
      </c>
      <c r="K97" s="72"/>
      <c r="L97" s="107">
        <f>K97/$K$229</f>
        <v>0</v>
      </c>
      <c r="M97" s="73">
        <f t="shared" si="5"/>
        <v>1500000</v>
      </c>
      <c r="N97" s="104">
        <f t="shared" si="6"/>
        <v>0</v>
      </c>
    </row>
    <row r="98" spans="1:14">
      <c r="A98" s="49"/>
      <c r="B98" s="156" t="s">
        <v>394</v>
      </c>
      <c r="C98" s="157" t="s">
        <v>395</v>
      </c>
      <c r="D98" s="72">
        <v>0</v>
      </c>
      <c r="E98" s="73">
        <v>0</v>
      </c>
      <c r="F98" s="73">
        <v>0</v>
      </c>
      <c r="G98" s="73">
        <v>0</v>
      </c>
      <c r="H98" s="73"/>
      <c r="I98" s="107">
        <f>H98/$H$229</f>
        <v>0</v>
      </c>
      <c r="J98" s="73">
        <f t="shared" si="7"/>
        <v>0</v>
      </c>
      <c r="K98" s="72"/>
      <c r="L98" s="107">
        <f>K98/$K$229</f>
        <v>0</v>
      </c>
      <c r="M98" s="73">
        <f t="shared" si="5"/>
        <v>0</v>
      </c>
      <c r="N98" s="104" t="e">
        <f t="shared" si="6"/>
        <v>#DIV/0!</v>
      </c>
    </row>
    <row r="99" spans="1:14">
      <c r="A99" s="49"/>
      <c r="B99" s="156" t="s">
        <v>396</v>
      </c>
      <c r="C99" s="157" t="s">
        <v>397</v>
      </c>
      <c r="D99" s="72">
        <v>704030</v>
      </c>
      <c r="E99" s="73">
        <v>0</v>
      </c>
      <c r="F99" s="73">
        <v>0</v>
      </c>
      <c r="G99" s="73">
        <v>0</v>
      </c>
      <c r="H99" s="73"/>
      <c r="I99" s="107">
        <f>H99/$H$229</f>
        <v>0</v>
      </c>
      <c r="J99" s="73">
        <f t="shared" si="7"/>
        <v>0</v>
      </c>
      <c r="K99" s="72"/>
      <c r="L99" s="107">
        <f>K99/$K$229</f>
        <v>0</v>
      </c>
      <c r="M99" s="73">
        <f t="shared" si="5"/>
        <v>0</v>
      </c>
      <c r="N99" s="104" t="e">
        <f t="shared" si="6"/>
        <v>#DIV/0!</v>
      </c>
    </row>
    <row r="100" spans="1:14">
      <c r="A100" s="49"/>
      <c r="B100" s="156" t="s">
        <v>398</v>
      </c>
      <c r="C100" s="157" t="s">
        <v>399</v>
      </c>
      <c r="D100" s="72">
        <v>1054640</v>
      </c>
      <c r="E100" s="73">
        <v>0</v>
      </c>
      <c r="F100" s="73">
        <v>0</v>
      </c>
      <c r="G100" s="73">
        <v>0</v>
      </c>
      <c r="H100" s="73"/>
      <c r="I100" s="107">
        <f>H100/$H$229</f>
        <v>0</v>
      </c>
      <c r="J100" s="73">
        <f t="shared" si="7"/>
        <v>0</v>
      </c>
      <c r="K100" s="72">
        <v>3600</v>
      </c>
      <c r="L100" s="107">
        <f>K100/$K$229</f>
        <v>2.2696069660285778E-7</v>
      </c>
      <c r="M100" s="73">
        <f t="shared" si="5"/>
        <v>-3600</v>
      </c>
      <c r="N100" s="104" t="e">
        <f t="shared" si="6"/>
        <v>#DIV/0!</v>
      </c>
    </row>
    <row r="101" spans="1:14">
      <c r="A101" s="49"/>
      <c r="B101" s="156" t="s">
        <v>400</v>
      </c>
      <c r="C101" s="157" t="s">
        <v>401</v>
      </c>
      <c r="D101" s="72">
        <v>1204090</v>
      </c>
      <c r="E101" s="73">
        <v>0</v>
      </c>
      <c r="F101" s="73">
        <v>0</v>
      </c>
      <c r="G101" s="73">
        <v>0</v>
      </c>
      <c r="H101" s="73"/>
      <c r="I101" s="107">
        <f>H101/$H$229</f>
        <v>0</v>
      </c>
      <c r="J101" s="73">
        <f t="shared" si="7"/>
        <v>0</v>
      </c>
      <c r="K101" s="72">
        <v>3600</v>
      </c>
      <c r="L101" s="107">
        <f>K101/$K$229</f>
        <v>2.2696069660285778E-7</v>
      </c>
      <c r="M101" s="73">
        <f t="shared" ref="M101:M196" si="11">H101-K101</f>
        <v>-3600</v>
      </c>
      <c r="N101" s="104" t="e">
        <f t="shared" ref="N101:N196" si="12">K101/H101</f>
        <v>#DIV/0!</v>
      </c>
    </row>
    <row r="102" spans="1:14">
      <c r="A102" s="49"/>
      <c r="B102" s="156" t="s">
        <v>402</v>
      </c>
      <c r="C102" s="157" t="s">
        <v>403</v>
      </c>
      <c r="D102" s="72">
        <v>569110</v>
      </c>
      <c r="E102" s="73">
        <v>0</v>
      </c>
      <c r="F102" s="73">
        <v>0</v>
      </c>
      <c r="G102" s="73">
        <v>0</v>
      </c>
      <c r="H102" s="73"/>
      <c r="I102" s="107">
        <f>H102/$H$229</f>
        <v>0</v>
      </c>
      <c r="J102" s="73">
        <f t="shared" si="7"/>
        <v>0</v>
      </c>
      <c r="K102" s="72">
        <v>452050</v>
      </c>
      <c r="L102" s="107">
        <f>K102/$K$229</f>
        <v>2.8499328583144962E-5</v>
      </c>
      <c r="M102" s="73">
        <f t="shared" si="11"/>
        <v>-452050</v>
      </c>
      <c r="N102" s="104" t="e">
        <f t="shared" si="12"/>
        <v>#DIV/0!</v>
      </c>
    </row>
    <row r="103" spans="1:14">
      <c r="A103" s="49"/>
      <c r="B103" s="156" t="s">
        <v>404</v>
      </c>
      <c r="C103" s="157" t="s">
        <v>405</v>
      </c>
      <c r="D103" s="72">
        <v>61190</v>
      </c>
      <c r="E103" s="73">
        <v>0</v>
      </c>
      <c r="F103" s="73">
        <v>0</v>
      </c>
      <c r="G103" s="73">
        <v>0</v>
      </c>
      <c r="H103" s="73"/>
      <c r="I103" s="107">
        <f>H103/$H$229</f>
        <v>0</v>
      </c>
      <c r="J103" s="73">
        <f t="shared" ref="J103:J198" si="13">H103-F103</f>
        <v>0</v>
      </c>
      <c r="K103" s="72"/>
      <c r="L103" s="107">
        <f>K103/$K$229</f>
        <v>0</v>
      </c>
      <c r="M103" s="73">
        <f t="shared" si="11"/>
        <v>0</v>
      </c>
      <c r="N103" s="104" t="e">
        <f t="shared" si="12"/>
        <v>#DIV/0!</v>
      </c>
    </row>
    <row r="104" spans="1:14">
      <c r="A104" s="49"/>
      <c r="B104" s="156" t="s">
        <v>406</v>
      </c>
      <c r="C104" s="157" t="s">
        <v>407</v>
      </c>
      <c r="D104" s="72">
        <v>2304930</v>
      </c>
      <c r="E104" s="73">
        <v>0</v>
      </c>
      <c r="F104" s="73">
        <v>0</v>
      </c>
      <c r="G104" s="73">
        <v>0</v>
      </c>
      <c r="H104" s="73"/>
      <c r="I104" s="107">
        <f>H104/$H$229</f>
        <v>0</v>
      </c>
      <c r="J104" s="73">
        <f t="shared" si="13"/>
        <v>0</v>
      </c>
      <c r="K104" s="72"/>
      <c r="L104" s="107">
        <f>K104/$K$229</f>
        <v>0</v>
      </c>
      <c r="M104" s="73">
        <f t="shared" si="11"/>
        <v>0</v>
      </c>
      <c r="N104" s="104" t="e">
        <f t="shared" si="12"/>
        <v>#DIV/0!</v>
      </c>
    </row>
    <row r="105" spans="1:14">
      <c r="A105" s="49"/>
      <c r="B105" s="156" t="s">
        <v>408</v>
      </c>
      <c r="C105" s="157" t="s">
        <v>409</v>
      </c>
      <c r="D105" s="72">
        <v>2061120</v>
      </c>
      <c r="E105" s="73">
        <v>0</v>
      </c>
      <c r="F105" s="73">
        <v>0</v>
      </c>
      <c r="G105" s="73">
        <v>0</v>
      </c>
      <c r="H105" s="73"/>
      <c r="I105" s="107">
        <f>H105/$H$229</f>
        <v>0</v>
      </c>
      <c r="J105" s="73">
        <f t="shared" si="13"/>
        <v>0</v>
      </c>
      <c r="K105" s="72">
        <v>3600</v>
      </c>
      <c r="L105" s="107">
        <f>K105/$K$229</f>
        <v>2.2696069660285778E-7</v>
      </c>
      <c r="M105" s="73">
        <f t="shared" si="11"/>
        <v>-3600</v>
      </c>
      <c r="N105" s="104" t="e">
        <f t="shared" si="12"/>
        <v>#DIV/0!</v>
      </c>
    </row>
    <row r="106" spans="1:14">
      <c r="A106" s="49"/>
      <c r="B106" s="156" t="s">
        <v>410</v>
      </c>
      <c r="C106" s="157" t="s">
        <v>411</v>
      </c>
      <c r="D106" s="72">
        <v>2200</v>
      </c>
      <c r="E106" s="73">
        <v>0</v>
      </c>
      <c r="F106" s="73">
        <v>0</v>
      </c>
      <c r="G106" s="73">
        <v>0</v>
      </c>
      <c r="H106" s="73"/>
      <c r="I106" s="107">
        <f>H106/$H$229</f>
        <v>0</v>
      </c>
      <c r="J106" s="73">
        <f t="shared" si="13"/>
        <v>0</v>
      </c>
      <c r="K106" s="72">
        <v>3600</v>
      </c>
      <c r="L106" s="107">
        <f>K106/$K$229</f>
        <v>2.2696069660285778E-7</v>
      </c>
      <c r="M106" s="73">
        <f t="shared" si="11"/>
        <v>-3600</v>
      </c>
      <c r="N106" s="104" t="e">
        <f t="shared" si="12"/>
        <v>#DIV/0!</v>
      </c>
    </row>
    <row r="107" spans="1:14">
      <c r="A107" s="49"/>
      <c r="B107" s="156" t="s">
        <v>412</v>
      </c>
      <c r="C107" s="157" t="s">
        <v>413</v>
      </c>
      <c r="D107" s="72">
        <v>3600</v>
      </c>
      <c r="E107" s="73">
        <v>0</v>
      </c>
      <c r="F107" s="73">
        <v>0</v>
      </c>
      <c r="G107" s="73">
        <v>0</v>
      </c>
      <c r="H107" s="73"/>
      <c r="I107" s="107">
        <f>H107/$H$229</f>
        <v>0</v>
      </c>
      <c r="J107" s="73">
        <f t="shared" si="13"/>
        <v>0</v>
      </c>
      <c r="K107" s="72">
        <v>560</v>
      </c>
      <c r="L107" s="107">
        <f>K107/$K$229</f>
        <v>3.5304997249333432E-8</v>
      </c>
      <c r="M107" s="73">
        <f t="shared" si="11"/>
        <v>-560</v>
      </c>
      <c r="N107" s="104" t="e">
        <f t="shared" si="12"/>
        <v>#DIV/0!</v>
      </c>
    </row>
    <row r="108" spans="1:14">
      <c r="A108" s="49"/>
      <c r="B108" s="156" t="s">
        <v>414</v>
      </c>
      <c r="C108" s="157" t="s">
        <v>415</v>
      </c>
      <c r="D108" s="72">
        <v>3600</v>
      </c>
      <c r="E108" s="73">
        <v>0</v>
      </c>
      <c r="F108" s="73">
        <v>0</v>
      </c>
      <c r="G108" s="73">
        <v>0</v>
      </c>
      <c r="H108" s="73"/>
      <c r="I108" s="107">
        <f>H108/$H$229</f>
        <v>0</v>
      </c>
      <c r="J108" s="73">
        <f t="shared" si="13"/>
        <v>0</v>
      </c>
      <c r="K108" s="72">
        <v>520</v>
      </c>
      <c r="L108" s="107">
        <f>K108/$K$229</f>
        <v>3.2783211731523906E-8</v>
      </c>
      <c r="M108" s="73">
        <f t="shared" si="11"/>
        <v>-520</v>
      </c>
      <c r="N108" s="104" t="e">
        <f t="shared" si="12"/>
        <v>#DIV/0!</v>
      </c>
    </row>
    <row r="109" spans="1:14">
      <c r="A109" s="49"/>
      <c r="B109" s="156" t="s">
        <v>1062</v>
      </c>
      <c r="C109" s="157" t="s">
        <v>1063</v>
      </c>
      <c r="D109" s="72"/>
      <c r="E109" s="73">
        <v>0</v>
      </c>
      <c r="F109" s="72"/>
      <c r="G109" s="73">
        <v>0</v>
      </c>
      <c r="H109" s="73">
        <v>1500000</v>
      </c>
      <c r="I109" s="107">
        <f>H109/$H$229</f>
        <v>1.0192161582131057E-4</v>
      </c>
      <c r="J109" s="73">
        <f t="shared" si="13"/>
        <v>1500000</v>
      </c>
      <c r="K109" s="72"/>
      <c r="L109" s="107">
        <f>K109/$K$229</f>
        <v>0</v>
      </c>
      <c r="M109" s="73">
        <f t="shared" si="11"/>
        <v>1500000</v>
      </c>
      <c r="N109" s="104">
        <f t="shared" si="12"/>
        <v>0</v>
      </c>
    </row>
    <row r="110" spans="1:14">
      <c r="A110" s="49"/>
      <c r="B110" s="156" t="s">
        <v>1064</v>
      </c>
      <c r="C110" s="157" t="s">
        <v>1065</v>
      </c>
      <c r="D110" s="72"/>
      <c r="E110" s="73">
        <v>0</v>
      </c>
      <c r="F110" s="72"/>
      <c r="G110" s="73">
        <v>0</v>
      </c>
      <c r="H110" s="73">
        <v>2000000</v>
      </c>
      <c r="I110" s="107">
        <f>H110/$H$229</f>
        <v>1.3589548776174744E-4</v>
      </c>
      <c r="J110" s="73">
        <f t="shared" si="13"/>
        <v>2000000</v>
      </c>
      <c r="K110" s="72"/>
      <c r="L110" s="107">
        <f>K110/$K$229</f>
        <v>0</v>
      </c>
      <c r="M110" s="73">
        <f t="shared" si="11"/>
        <v>2000000</v>
      </c>
      <c r="N110" s="104">
        <f t="shared" si="12"/>
        <v>0</v>
      </c>
    </row>
    <row r="111" spans="1:14">
      <c r="A111" s="49"/>
      <c r="B111" s="156" t="s">
        <v>1066</v>
      </c>
      <c r="C111" s="157" t="s">
        <v>1067</v>
      </c>
      <c r="D111" s="72"/>
      <c r="E111" s="73">
        <v>0</v>
      </c>
      <c r="F111" s="72"/>
      <c r="G111" s="73">
        <v>0</v>
      </c>
      <c r="H111" s="73">
        <v>3000000</v>
      </c>
      <c r="I111" s="107">
        <f>H111/$H$229</f>
        <v>2.0384323164262115E-4</v>
      </c>
      <c r="J111" s="73">
        <f t="shared" si="13"/>
        <v>3000000</v>
      </c>
      <c r="K111" s="72"/>
      <c r="L111" s="107">
        <f>K111/$K$229</f>
        <v>0</v>
      </c>
      <c r="M111" s="73">
        <f t="shared" si="11"/>
        <v>3000000</v>
      </c>
      <c r="N111" s="104">
        <f t="shared" si="12"/>
        <v>0</v>
      </c>
    </row>
    <row r="112" spans="1:14">
      <c r="A112" s="49"/>
      <c r="B112" s="156" t="s">
        <v>1068</v>
      </c>
      <c r="C112" s="157" t="s">
        <v>1069</v>
      </c>
      <c r="D112" s="72"/>
      <c r="E112" s="73">
        <v>0</v>
      </c>
      <c r="F112" s="72"/>
      <c r="G112" s="73">
        <v>0</v>
      </c>
      <c r="H112" s="73">
        <v>1000000</v>
      </c>
      <c r="I112" s="107">
        <f>H112/$H$229</f>
        <v>6.794774388087372E-5</v>
      </c>
      <c r="J112" s="73">
        <f t="shared" si="13"/>
        <v>1000000</v>
      </c>
      <c r="K112" s="72"/>
      <c r="L112" s="107">
        <f>K112/$K$229</f>
        <v>0</v>
      </c>
      <c r="M112" s="73">
        <f t="shared" si="11"/>
        <v>1000000</v>
      </c>
      <c r="N112" s="104">
        <f t="shared" si="12"/>
        <v>0</v>
      </c>
    </row>
    <row r="113" spans="1:14">
      <c r="A113" s="49"/>
      <c r="B113" s="156" t="s">
        <v>1070</v>
      </c>
      <c r="C113" s="157" t="s">
        <v>1071</v>
      </c>
      <c r="D113" s="72"/>
      <c r="E113" s="73">
        <v>0</v>
      </c>
      <c r="F113" s="72"/>
      <c r="G113" s="73">
        <v>0</v>
      </c>
      <c r="H113" s="73">
        <v>1000000</v>
      </c>
      <c r="I113" s="107">
        <f>H113/$H$229</f>
        <v>6.794774388087372E-5</v>
      </c>
      <c r="J113" s="73">
        <f t="shared" si="13"/>
        <v>1000000</v>
      </c>
      <c r="K113" s="72"/>
      <c r="L113" s="107">
        <f>K113/$K$229</f>
        <v>0</v>
      </c>
      <c r="M113" s="73">
        <f t="shared" si="11"/>
        <v>1000000</v>
      </c>
      <c r="N113" s="104">
        <f t="shared" si="12"/>
        <v>0</v>
      </c>
    </row>
    <row r="114" spans="1:14">
      <c r="A114" s="49"/>
      <c r="B114" s="156" t="s">
        <v>1072</v>
      </c>
      <c r="C114" s="157" t="s">
        <v>1073</v>
      </c>
      <c r="D114" s="72"/>
      <c r="E114" s="73">
        <v>0</v>
      </c>
      <c r="F114" s="72"/>
      <c r="G114" s="73">
        <v>0</v>
      </c>
      <c r="H114" s="73">
        <v>1000000</v>
      </c>
      <c r="I114" s="107">
        <f>H114/$H$229</f>
        <v>6.794774388087372E-5</v>
      </c>
      <c r="J114" s="73">
        <f t="shared" si="13"/>
        <v>1000000</v>
      </c>
      <c r="K114" s="72"/>
      <c r="L114" s="107">
        <f>K114/$K$229</f>
        <v>0</v>
      </c>
      <c r="M114" s="73">
        <f t="shared" si="11"/>
        <v>1000000</v>
      </c>
      <c r="N114" s="104">
        <f t="shared" si="12"/>
        <v>0</v>
      </c>
    </row>
    <row r="115" spans="1:14">
      <c r="A115" s="49"/>
      <c r="B115" s="156" t="s">
        <v>1074</v>
      </c>
      <c r="C115" s="157" t="s">
        <v>1075</v>
      </c>
      <c r="D115" s="72"/>
      <c r="E115" s="73">
        <v>0</v>
      </c>
      <c r="F115" s="72"/>
      <c r="G115" s="73">
        <v>0</v>
      </c>
      <c r="H115" s="73">
        <v>1000000</v>
      </c>
      <c r="I115" s="107">
        <f>H115/$H$229</f>
        <v>6.794774388087372E-5</v>
      </c>
      <c r="J115" s="73">
        <f t="shared" si="13"/>
        <v>1000000</v>
      </c>
      <c r="K115" s="72"/>
      <c r="L115" s="107">
        <f>K115/$K$229</f>
        <v>0</v>
      </c>
      <c r="M115" s="73">
        <f t="shared" si="11"/>
        <v>1000000</v>
      </c>
      <c r="N115" s="104">
        <f t="shared" si="12"/>
        <v>0</v>
      </c>
    </row>
    <row r="116" spans="1:14">
      <c r="A116" s="49"/>
      <c r="B116" s="156" t="s">
        <v>1076</v>
      </c>
      <c r="C116" s="157" t="s">
        <v>1077</v>
      </c>
      <c r="D116" s="72"/>
      <c r="E116" s="73">
        <v>0</v>
      </c>
      <c r="F116" s="72"/>
      <c r="G116" s="73">
        <v>0</v>
      </c>
      <c r="H116" s="73">
        <v>1000000</v>
      </c>
      <c r="I116" s="107">
        <f>H116/$H$229</f>
        <v>6.794774388087372E-5</v>
      </c>
      <c r="J116" s="73">
        <f t="shared" si="13"/>
        <v>1000000</v>
      </c>
      <c r="K116" s="72"/>
      <c r="L116" s="107">
        <f>K116/$K$229</f>
        <v>0</v>
      </c>
      <c r="M116" s="73">
        <f t="shared" si="11"/>
        <v>1000000</v>
      </c>
      <c r="N116" s="104">
        <f t="shared" si="12"/>
        <v>0</v>
      </c>
    </row>
    <row r="117" spans="1:14">
      <c r="A117" s="49"/>
      <c r="B117" s="156" t="s">
        <v>1078</v>
      </c>
      <c r="C117" s="157" t="s">
        <v>1079</v>
      </c>
      <c r="D117" s="72"/>
      <c r="E117" s="73">
        <v>0</v>
      </c>
      <c r="F117" s="72"/>
      <c r="G117" s="73">
        <v>0</v>
      </c>
      <c r="H117" s="73">
        <v>1000000</v>
      </c>
      <c r="I117" s="107">
        <f>H117/$H$229</f>
        <v>6.794774388087372E-5</v>
      </c>
      <c r="J117" s="73">
        <f t="shared" si="13"/>
        <v>1000000</v>
      </c>
      <c r="K117" s="72"/>
      <c r="L117" s="107">
        <f>K117/$K$229</f>
        <v>0</v>
      </c>
      <c r="M117" s="73">
        <f t="shared" si="11"/>
        <v>1000000</v>
      </c>
      <c r="N117" s="104">
        <f t="shared" si="12"/>
        <v>0</v>
      </c>
    </row>
    <row r="118" spans="1:14">
      <c r="A118" s="49"/>
      <c r="B118" s="156" t="s">
        <v>416</v>
      </c>
      <c r="C118" s="157" t="s">
        <v>417</v>
      </c>
      <c r="D118" s="72">
        <v>797080</v>
      </c>
      <c r="E118" s="73">
        <v>0</v>
      </c>
      <c r="F118" s="73">
        <v>7860</v>
      </c>
      <c r="G118" s="73">
        <v>0</v>
      </c>
      <c r="H118" s="73">
        <v>7860</v>
      </c>
      <c r="I118" s="107">
        <f>H118/$H$229</f>
        <v>5.3406926690366748E-7</v>
      </c>
      <c r="J118" s="73">
        <f t="shared" si="13"/>
        <v>0</v>
      </c>
      <c r="K118" s="72">
        <v>3600</v>
      </c>
      <c r="L118" s="107">
        <f>K118/$K$229</f>
        <v>2.2696069660285778E-7</v>
      </c>
      <c r="M118" s="73">
        <f t="shared" si="11"/>
        <v>4260</v>
      </c>
      <c r="N118" s="104">
        <f t="shared" si="12"/>
        <v>0.4580152671755725</v>
      </c>
    </row>
    <row r="119" spans="1:14">
      <c r="A119" s="49"/>
      <c r="B119" s="156" t="s">
        <v>418</v>
      </c>
      <c r="C119" s="157" t="s">
        <v>419</v>
      </c>
      <c r="D119" s="72">
        <v>56660</v>
      </c>
      <c r="E119" s="73">
        <v>0</v>
      </c>
      <c r="F119" s="73">
        <v>0</v>
      </c>
      <c r="G119" s="73">
        <v>0</v>
      </c>
      <c r="H119" s="73"/>
      <c r="I119" s="107">
        <f>H119/$H$229</f>
        <v>0</v>
      </c>
      <c r="J119" s="73">
        <f t="shared" si="13"/>
        <v>0</v>
      </c>
      <c r="K119" s="72">
        <v>310250</v>
      </c>
      <c r="L119" s="107">
        <f>K119/$K$229</f>
        <v>1.9559598922510176E-5</v>
      </c>
      <c r="M119" s="73">
        <f t="shared" si="11"/>
        <v>-310250</v>
      </c>
      <c r="N119" s="104" t="e">
        <f t="shared" si="12"/>
        <v>#DIV/0!</v>
      </c>
    </row>
    <row r="120" spans="1:14">
      <c r="A120" s="49"/>
      <c r="B120" s="156" t="s">
        <v>420</v>
      </c>
      <c r="C120" s="157" t="s">
        <v>421</v>
      </c>
      <c r="D120" s="72">
        <v>0</v>
      </c>
      <c r="E120" s="73">
        <v>0</v>
      </c>
      <c r="F120" s="73">
        <v>1000000</v>
      </c>
      <c r="G120" s="73">
        <v>0</v>
      </c>
      <c r="H120" s="73">
        <v>1000000</v>
      </c>
      <c r="I120" s="107">
        <f>H120/$H$229</f>
        <v>6.794774388087372E-5</v>
      </c>
      <c r="J120" s="73">
        <f t="shared" si="13"/>
        <v>0</v>
      </c>
      <c r="K120" s="72"/>
      <c r="L120" s="107">
        <f>K120/$K$229</f>
        <v>0</v>
      </c>
      <c r="M120" s="73">
        <f t="shared" si="11"/>
        <v>1000000</v>
      </c>
      <c r="N120" s="104">
        <f t="shared" si="12"/>
        <v>0</v>
      </c>
    </row>
    <row r="121" spans="1:14">
      <c r="A121" s="49"/>
      <c r="B121" s="156" t="s">
        <v>422</v>
      </c>
      <c r="C121" s="157" t="s">
        <v>423</v>
      </c>
      <c r="D121" s="72">
        <v>3280310</v>
      </c>
      <c r="E121" s="73">
        <v>0</v>
      </c>
      <c r="F121" s="73">
        <v>4114931</v>
      </c>
      <c r="G121" s="73">
        <v>0</v>
      </c>
      <c r="H121" s="73">
        <v>4114931</v>
      </c>
      <c r="I121" s="107">
        <f>H121/$H$229</f>
        <v>2.796002776754676E-4</v>
      </c>
      <c r="J121" s="73">
        <f t="shared" si="13"/>
        <v>0</v>
      </c>
      <c r="K121" s="72">
        <v>2649500</v>
      </c>
      <c r="L121" s="107">
        <f>K121/$K$229</f>
        <v>1.670367682359088E-4</v>
      </c>
      <c r="M121" s="73">
        <f t="shared" si="11"/>
        <v>1465431</v>
      </c>
      <c r="N121" s="104">
        <f t="shared" si="12"/>
        <v>0.64387470895623766</v>
      </c>
    </row>
    <row r="122" spans="1:14">
      <c r="A122" s="49"/>
      <c r="B122" s="156" t="s">
        <v>424</v>
      </c>
      <c r="C122" s="157" t="s">
        <v>425</v>
      </c>
      <c r="D122" s="72">
        <v>2461320</v>
      </c>
      <c r="E122" s="73">
        <v>0</v>
      </c>
      <c r="F122" s="73">
        <v>1147639</v>
      </c>
      <c r="G122" s="73">
        <v>0</v>
      </c>
      <c r="H122" s="73">
        <v>1147639</v>
      </c>
      <c r="I122" s="107">
        <f>H122/$H$229</f>
        <v>7.7979480839702033E-5</v>
      </c>
      <c r="J122" s="73">
        <f t="shared" si="13"/>
        <v>0</v>
      </c>
      <c r="K122" s="72">
        <v>176230</v>
      </c>
      <c r="L122" s="107">
        <f>K122/$K$229</f>
        <v>1.1110356545089341E-5</v>
      </c>
      <c r="M122" s="73">
        <f t="shared" si="11"/>
        <v>971409</v>
      </c>
      <c r="N122" s="104">
        <f t="shared" si="12"/>
        <v>0.15355874103267667</v>
      </c>
    </row>
    <row r="123" spans="1:14">
      <c r="A123" s="49"/>
      <c r="B123" s="156" t="s">
        <v>426</v>
      </c>
      <c r="C123" s="157" t="s">
        <v>427</v>
      </c>
      <c r="D123" s="72">
        <v>2750</v>
      </c>
      <c r="E123" s="73">
        <v>0</v>
      </c>
      <c r="F123" s="73">
        <v>0</v>
      </c>
      <c r="G123" s="73">
        <v>0</v>
      </c>
      <c r="H123" s="73"/>
      <c r="I123" s="107">
        <f>H123/$H$229</f>
        <v>0</v>
      </c>
      <c r="J123" s="73">
        <f t="shared" si="13"/>
        <v>0</v>
      </c>
      <c r="K123" s="72">
        <v>750</v>
      </c>
      <c r="L123" s="107">
        <f>K123/$K$229</f>
        <v>4.7283478458928705E-8</v>
      </c>
      <c r="M123" s="73">
        <f t="shared" si="11"/>
        <v>-750</v>
      </c>
      <c r="N123" s="104" t="e">
        <f t="shared" si="12"/>
        <v>#DIV/0!</v>
      </c>
    </row>
    <row r="124" spans="1:14">
      <c r="A124" s="49"/>
      <c r="B124" s="156" t="s">
        <v>428</v>
      </c>
      <c r="C124" s="157" t="s">
        <v>429</v>
      </c>
      <c r="D124" s="72">
        <v>0</v>
      </c>
      <c r="E124" s="73">
        <v>0</v>
      </c>
      <c r="F124" s="73">
        <v>898870</v>
      </c>
      <c r="G124" s="73">
        <v>0</v>
      </c>
      <c r="H124" s="73">
        <v>898870</v>
      </c>
      <c r="I124" s="107">
        <f>H124/$H$229</f>
        <v>6.1076188542200959E-5</v>
      </c>
      <c r="J124" s="73">
        <f t="shared" si="13"/>
        <v>0</v>
      </c>
      <c r="K124" s="72">
        <v>894330</v>
      </c>
      <c r="L124" s="107">
        <f>K124/$K$229</f>
        <v>5.6382711053564942E-5</v>
      </c>
      <c r="M124" s="73">
        <f t="shared" si="11"/>
        <v>4540</v>
      </c>
      <c r="N124" s="104">
        <f t="shared" si="12"/>
        <v>0.99494921401314984</v>
      </c>
    </row>
    <row r="125" spans="1:14">
      <c r="A125" s="49"/>
      <c r="B125" s="156" t="s">
        <v>430</v>
      </c>
      <c r="C125" s="157" t="s">
        <v>431</v>
      </c>
      <c r="D125" s="72">
        <v>7510300</v>
      </c>
      <c r="E125" s="73">
        <v>0.1</v>
      </c>
      <c r="F125" s="73">
        <v>7894700</v>
      </c>
      <c r="G125" s="73">
        <v>0.1</v>
      </c>
      <c r="H125" s="73">
        <v>7894700</v>
      </c>
      <c r="I125" s="107">
        <f>H125/$H$229</f>
        <v>5.3642705361633372E-4</v>
      </c>
      <c r="J125" s="73">
        <f t="shared" si="13"/>
        <v>0</v>
      </c>
      <c r="K125" s="72"/>
      <c r="L125" s="107">
        <f>K125/$K$229</f>
        <v>0</v>
      </c>
      <c r="M125" s="73">
        <f t="shared" si="11"/>
        <v>7894700</v>
      </c>
      <c r="N125" s="104">
        <f t="shared" si="12"/>
        <v>0</v>
      </c>
    </row>
    <row r="126" spans="1:14">
      <c r="A126" s="49"/>
      <c r="B126" s="156" t="s">
        <v>432</v>
      </c>
      <c r="C126" s="157" t="s">
        <v>433</v>
      </c>
      <c r="D126" s="72">
        <v>434450</v>
      </c>
      <c r="E126" s="73">
        <v>0</v>
      </c>
      <c r="F126" s="73">
        <v>757150</v>
      </c>
      <c r="G126" s="73">
        <v>0</v>
      </c>
      <c r="H126" s="73">
        <v>757150</v>
      </c>
      <c r="I126" s="107">
        <f>H126/$H$229</f>
        <v>5.1446634279403538E-5</v>
      </c>
      <c r="J126" s="73">
        <f t="shared" si="13"/>
        <v>0</v>
      </c>
      <c r="K126" s="72"/>
      <c r="L126" s="107">
        <f>K126/$K$229</f>
        <v>0</v>
      </c>
      <c r="M126" s="73">
        <f t="shared" si="11"/>
        <v>757150</v>
      </c>
      <c r="N126" s="104">
        <f t="shared" si="12"/>
        <v>0</v>
      </c>
    </row>
    <row r="127" spans="1:14">
      <c r="A127" s="49"/>
      <c r="B127" s="156" t="s">
        <v>434</v>
      </c>
      <c r="C127" s="157" t="s">
        <v>435</v>
      </c>
      <c r="D127" s="72">
        <v>0</v>
      </c>
      <c r="E127" s="73">
        <v>0</v>
      </c>
      <c r="F127" s="73">
        <v>2365611</v>
      </c>
      <c r="G127" s="73">
        <v>0</v>
      </c>
      <c r="H127" s="73">
        <v>2365611</v>
      </c>
      <c r="I127" s="107">
        <f>H127/$H$229</f>
        <v>1.6073793034977757E-4</v>
      </c>
      <c r="J127" s="73">
        <f t="shared" si="13"/>
        <v>0</v>
      </c>
      <c r="K127" s="72">
        <v>1139020</v>
      </c>
      <c r="L127" s="107">
        <f>K127/$K$229</f>
        <v>7.1809103512385298E-5</v>
      </c>
      <c r="M127" s="73">
        <f t="shared" si="11"/>
        <v>1226591</v>
      </c>
      <c r="N127" s="104">
        <f t="shared" si="12"/>
        <v>0.4814908283737267</v>
      </c>
    </row>
    <row r="128" spans="1:14">
      <c r="A128" s="49"/>
      <c r="B128" s="156" t="s">
        <v>436</v>
      </c>
      <c r="C128" s="157" t="s">
        <v>437</v>
      </c>
      <c r="D128" s="72">
        <v>0</v>
      </c>
      <c r="E128" s="73">
        <v>0</v>
      </c>
      <c r="F128" s="73">
        <v>4652733</v>
      </c>
      <c r="G128" s="73">
        <v>0</v>
      </c>
      <c r="H128" s="73">
        <v>4652733</v>
      </c>
      <c r="I128" s="107">
        <f>H128/$H$229</f>
        <v>3.161427102300892E-4</v>
      </c>
      <c r="J128" s="73">
        <f t="shared" si="13"/>
        <v>0</v>
      </c>
      <c r="K128" s="72"/>
      <c r="L128" s="107">
        <f>K128/$K$229</f>
        <v>0</v>
      </c>
      <c r="M128" s="73">
        <f t="shared" si="11"/>
        <v>4652733</v>
      </c>
      <c r="N128" s="104">
        <f t="shared" si="12"/>
        <v>0</v>
      </c>
    </row>
    <row r="129" spans="1:14">
      <c r="A129" s="49"/>
      <c r="B129" s="156" t="s">
        <v>438</v>
      </c>
      <c r="C129" s="157" t="s">
        <v>439</v>
      </c>
      <c r="D129" s="72">
        <v>0</v>
      </c>
      <c r="E129" s="73">
        <v>0</v>
      </c>
      <c r="F129" s="73">
        <v>2192591</v>
      </c>
      <c r="G129" s="73">
        <v>0</v>
      </c>
      <c r="H129" s="73">
        <v>2192591</v>
      </c>
      <c r="I129" s="107">
        <f>H129/$H$229</f>
        <v>1.489816117035088E-4</v>
      </c>
      <c r="J129" s="73">
        <f t="shared" si="13"/>
        <v>0</v>
      </c>
      <c r="K129" s="72">
        <v>1310273</v>
      </c>
      <c r="L129" s="107">
        <f>K129/$K$229</f>
        <v>8.2605686894421184E-5</v>
      </c>
      <c r="M129" s="73">
        <f t="shared" si="11"/>
        <v>882318</v>
      </c>
      <c r="N129" s="104">
        <f t="shared" si="12"/>
        <v>0.59759116041249827</v>
      </c>
    </row>
    <row r="130" spans="1:14">
      <c r="A130" s="49"/>
      <c r="B130" s="156" t="s">
        <v>440</v>
      </c>
      <c r="C130" s="157" t="s">
        <v>441</v>
      </c>
      <c r="D130" s="72">
        <v>0</v>
      </c>
      <c r="E130" s="73">
        <v>0</v>
      </c>
      <c r="F130" s="73">
        <v>2077600</v>
      </c>
      <c r="G130" s="73">
        <v>0</v>
      </c>
      <c r="H130" s="73">
        <v>2077600</v>
      </c>
      <c r="I130" s="107">
        <f>H130/$H$229</f>
        <v>1.4116823268690325E-4</v>
      </c>
      <c r="J130" s="73">
        <f t="shared" si="13"/>
        <v>0</v>
      </c>
      <c r="K130" s="72"/>
      <c r="L130" s="107">
        <f>K130/$K$229</f>
        <v>0</v>
      </c>
      <c r="M130" s="73">
        <f t="shared" si="11"/>
        <v>2077600</v>
      </c>
      <c r="N130" s="104">
        <f t="shared" si="12"/>
        <v>0</v>
      </c>
    </row>
    <row r="131" spans="1:14">
      <c r="A131" s="49"/>
      <c r="B131" s="156" t="s">
        <v>442</v>
      </c>
      <c r="C131" s="157" t="s">
        <v>443</v>
      </c>
      <c r="D131" s="72">
        <v>0</v>
      </c>
      <c r="E131" s="73">
        <v>0</v>
      </c>
      <c r="F131" s="73">
        <v>3291330</v>
      </c>
      <c r="G131" s="73">
        <v>0</v>
      </c>
      <c r="H131" s="73">
        <v>3291330</v>
      </c>
      <c r="I131" s="107">
        <f>H131/$H$229</f>
        <v>2.2363844786743611E-4</v>
      </c>
      <c r="J131" s="73">
        <f t="shared" si="13"/>
        <v>0</v>
      </c>
      <c r="K131" s="72"/>
      <c r="L131" s="107">
        <f>K131/$K$229</f>
        <v>0</v>
      </c>
      <c r="M131" s="73">
        <f t="shared" si="11"/>
        <v>3291330</v>
      </c>
      <c r="N131" s="104">
        <f t="shared" si="12"/>
        <v>0</v>
      </c>
    </row>
    <row r="132" spans="1:14">
      <c r="A132" s="49"/>
      <c r="B132" s="156" t="s">
        <v>444</v>
      </c>
      <c r="C132" s="157" t="s">
        <v>445</v>
      </c>
      <c r="D132" s="72">
        <v>0</v>
      </c>
      <c r="E132" s="73">
        <v>0</v>
      </c>
      <c r="F132" s="73">
        <v>8852670</v>
      </c>
      <c r="G132" s="73">
        <v>0.1</v>
      </c>
      <c r="H132" s="73">
        <v>8852670</v>
      </c>
      <c r="I132" s="107">
        <f>H132/$H$229</f>
        <v>6.015189538218944E-4</v>
      </c>
      <c r="J132" s="73">
        <f t="shared" si="13"/>
        <v>0</v>
      </c>
      <c r="K132" s="72"/>
      <c r="L132" s="107">
        <f>K132/$K$229</f>
        <v>0</v>
      </c>
      <c r="M132" s="73">
        <f t="shared" si="11"/>
        <v>8852670</v>
      </c>
      <c r="N132" s="104">
        <f t="shared" si="12"/>
        <v>0</v>
      </c>
    </row>
    <row r="133" spans="1:14">
      <c r="A133" s="49"/>
      <c r="B133" s="156" t="s">
        <v>446</v>
      </c>
      <c r="C133" s="157" t="s">
        <v>447</v>
      </c>
      <c r="D133" s="72">
        <v>0</v>
      </c>
      <c r="E133" s="73">
        <v>0</v>
      </c>
      <c r="F133" s="73">
        <v>24693667</v>
      </c>
      <c r="G133" s="73">
        <v>0.2</v>
      </c>
      <c r="H133" s="73">
        <v>8693667</v>
      </c>
      <c r="I133" s="107">
        <f>H133/$H$229</f>
        <v>5.9071505870160381E-4</v>
      </c>
      <c r="J133" s="73">
        <f t="shared" si="13"/>
        <v>-16000000</v>
      </c>
      <c r="K133" s="72"/>
      <c r="L133" s="107">
        <f>K133/$K$229</f>
        <v>0</v>
      </c>
      <c r="M133" s="73">
        <f t="shared" si="11"/>
        <v>8693667</v>
      </c>
      <c r="N133" s="104">
        <f t="shared" si="12"/>
        <v>0</v>
      </c>
    </row>
    <row r="134" spans="1:14">
      <c r="A134" s="49"/>
      <c r="B134" s="156" t="s">
        <v>448</v>
      </c>
      <c r="C134" s="157" t="s">
        <v>449</v>
      </c>
      <c r="D134" s="72">
        <v>0</v>
      </c>
      <c r="E134" s="73">
        <v>0</v>
      </c>
      <c r="F134" s="73">
        <v>500000</v>
      </c>
      <c r="G134" s="73">
        <v>0</v>
      </c>
      <c r="H134" s="73">
        <v>500000</v>
      </c>
      <c r="I134" s="107">
        <f>H134/$H$229</f>
        <v>3.397387194043686E-5</v>
      </c>
      <c r="J134" s="73">
        <f t="shared" si="13"/>
        <v>0</v>
      </c>
      <c r="K134" s="72"/>
      <c r="L134" s="107">
        <f>K134/$K$229</f>
        <v>0</v>
      </c>
      <c r="M134" s="73">
        <f t="shared" si="11"/>
        <v>500000</v>
      </c>
      <c r="N134" s="104">
        <f t="shared" si="12"/>
        <v>0</v>
      </c>
    </row>
    <row r="135" spans="1:14">
      <c r="A135" s="49"/>
      <c r="B135" s="156" t="s">
        <v>450</v>
      </c>
      <c r="C135" s="157" t="s">
        <v>451</v>
      </c>
      <c r="D135" s="72">
        <v>0</v>
      </c>
      <c r="E135" s="73">
        <v>0</v>
      </c>
      <c r="F135" s="73">
        <v>3409170</v>
      </c>
      <c r="G135" s="73">
        <v>0</v>
      </c>
      <c r="H135" s="73">
        <v>3409170</v>
      </c>
      <c r="I135" s="107">
        <f>H135/$H$229</f>
        <v>2.3164541000635826E-4</v>
      </c>
      <c r="J135" s="73">
        <f t="shared" si="13"/>
        <v>0</v>
      </c>
      <c r="K135" s="72"/>
      <c r="L135" s="107">
        <f>K135/$K$229</f>
        <v>0</v>
      </c>
      <c r="M135" s="73">
        <f t="shared" si="11"/>
        <v>3409170</v>
      </c>
      <c r="N135" s="104">
        <f t="shared" si="12"/>
        <v>0</v>
      </c>
    </row>
    <row r="136" spans="1:14">
      <c r="A136" s="49"/>
      <c r="B136" s="156" t="s">
        <v>452</v>
      </c>
      <c r="C136" s="157" t="s">
        <v>453</v>
      </c>
      <c r="D136" s="72">
        <v>0</v>
      </c>
      <c r="E136" s="73">
        <v>0</v>
      </c>
      <c r="F136" s="73">
        <v>0</v>
      </c>
      <c r="G136" s="73">
        <v>0</v>
      </c>
      <c r="H136" s="73">
        <v>3000000</v>
      </c>
      <c r="I136" s="107">
        <f>H136/$H$229</f>
        <v>2.0384323164262115E-4</v>
      </c>
      <c r="J136" s="73">
        <f t="shared" si="13"/>
        <v>3000000</v>
      </c>
      <c r="K136" s="72"/>
      <c r="L136" s="107">
        <f>K136/$K$229</f>
        <v>0</v>
      </c>
      <c r="M136" s="73">
        <f t="shared" si="11"/>
        <v>3000000</v>
      </c>
      <c r="N136" s="104">
        <f t="shared" si="12"/>
        <v>0</v>
      </c>
    </row>
    <row r="137" spans="1:14">
      <c r="A137" s="49"/>
      <c r="B137" s="156" t="s">
        <v>454</v>
      </c>
      <c r="C137" s="157" t="s">
        <v>455</v>
      </c>
      <c r="D137" s="72">
        <v>0</v>
      </c>
      <c r="E137" s="73">
        <v>0</v>
      </c>
      <c r="F137" s="73">
        <v>0</v>
      </c>
      <c r="G137" s="73">
        <v>0</v>
      </c>
      <c r="H137" s="73">
        <v>1028508</v>
      </c>
      <c r="I137" s="107">
        <f>H137/$H$229</f>
        <v>6.9884798163429674E-5</v>
      </c>
      <c r="J137" s="73">
        <f t="shared" si="13"/>
        <v>1028508</v>
      </c>
      <c r="K137" s="72"/>
      <c r="L137" s="107">
        <f>K137/$K$229</f>
        <v>0</v>
      </c>
      <c r="M137" s="73">
        <f t="shared" si="11"/>
        <v>1028508</v>
      </c>
      <c r="N137" s="104">
        <f t="shared" si="12"/>
        <v>0</v>
      </c>
    </row>
    <row r="138" spans="1:14">
      <c r="A138" s="49"/>
      <c r="B138" s="156" t="s">
        <v>456</v>
      </c>
      <c r="C138" s="157" t="s">
        <v>457</v>
      </c>
      <c r="D138" s="72">
        <v>0</v>
      </c>
      <c r="E138" s="73">
        <v>0</v>
      </c>
      <c r="F138" s="73">
        <v>0</v>
      </c>
      <c r="G138" s="73">
        <v>0</v>
      </c>
      <c r="H138" s="73">
        <v>2000000</v>
      </c>
      <c r="I138" s="107">
        <f>H138/$H$229</f>
        <v>1.3589548776174744E-4</v>
      </c>
      <c r="J138" s="73">
        <f t="shared" si="13"/>
        <v>2000000</v>
      </c>
      <c r="K138" s="72"/>
      <c r="L138" s="107">
        <f>K138/$K$229</f>
        <v>0</v>
      </c>
      <c r="M138" s="73">
        <f t="shared" si="11"/>
        <v>2000000</v>
      </c>
      <c r="N138" s="104">
        <f t="shared" si="12"/>
        <v>0</v>
      </c>
    </row>
    <row r="139" spans="1:14">
      <c r="A139" s="49"/>
      <c r="B139" s="156" t="s">
        <v>1080</v>
      </c>
      <c r="C139" s="157" t="s">
        <v>1081</v>
      </c>
      <c r="D139" s="72"/>
      <c r="E139" s="73">
        <v>0</v>
      </c>
      <c r="F139" s="73">
        <v>0</v>
      </c>
      <c r="G139" s="73">
        <v>0</v>
      </c>
      <c r="H139" s="73">
        <v>200000</v>
      </c>
      <c r="I139" s="107">
        <f>H139/$H$229</f>
        <v>1.3589548776174744E-5</v>
      </c>
      <c r="J139" s="73">
        <f t="shared" si="13"/>
        <v>200000</v>
      </c>
      <c r="K139" s="72">
        <v>0</v>
      </c>
      <c r="L139" s="107">
        <f>K139/$K$229</f>
        <v>0</v>
      </c>
      <c r="M139" s="73">
        <f t="shared" si="11"/>
        <v>200000</v>
      </c>
      <c r="N139" s="104">
        <f t="shared" si="12"/>
        <v>0</v>
      </c>
    </row>
    <row r="140" spans="1:14">
      <c r="A140" s="49"/>
      <c r="B140" s="156" t="s">
        <v>1082</v>
      </c>
      <c r="C140" s="157" t="s">
        <v>1083</v>
      </c>
      <c r="D140" s="72"/>
      <c r="E140" s="73">
        <v>0</v>
      </c>
      <c r="F140" s="73">
        <v>0</v>
      </c>
      <c r="G140" s="73">
        <v>0</v>
      </c>
      <c r="H140" s="73">
        <v>3000000</v>
      </c>
      <c r="I140" s="107">
        <f>H140/$H$229</f>
        <v>2.0384323164262115E-4</v>
      </c>
      <c r="J140" s="73">
        <f t="shared" si="13"/>
        <v>3000000</v>
      </c>
      <c r="K140" s="72">
        <v>0</v>
      </c>
      <c r="L140" s="107">
        <f>K140/$K$229</f>
        <v>0</v>
      </c>
      <c r="M140" s="73">
        <f t="shared" si="11"/>
        <v>3000000</v>
      </c>
      <c r="N140" s="104">
        <f t="shared" si="12"/>
        <v>0</v>
      </c>
    </row>
    <row r="141" spans="1:14">
      <c r="A141" s="49"/>
      <c r="B141" s="156" t="s">
        <v>1084</v>
      </c>
      <c r="C141" s="157" t="s">
        <v>1085</v>
      </c>
      <c r="D141" s="72"/>
      <c r="E141" s="73">
        <v>0</v>
      </c>
      <c r="F141" s="73">
        <v>0</v>
      </c>
      <c r="G141" s="73">
        <v>0</v>
      </c>
      <c r="H141" s="73">
        <v>200000</v>
      </c>
      <c r="I141" s="107">
        <f>H141/$H$229</f>
        <v>1.3589548776174744E-5</v>
      </c>
      <c r="J141" s="73">
        <f t="shared" si="13"/>
        <v>200000</v>
      </c>
      <c r="K141" s="72">
        <v>0</v>
      </c>
      <c r="L141" s="107">
        <f>K141/$K$229</f>
        <v>0</v>
      </c>
      <c r="M141" s="73">
        <f t="shared" si="11"/>
        <v>200000</v>
      </c>
      <c r="N141" s="104">
        <f t="shared" si="12"/>
        <v>0</v>
      </c>
    </row>
    <row r="142" spans="1:14">
      <c r="A142" s="49"/>
      <c r="B142" s="156" t="s">
        <v>1086</v>
      </c>
      <c r="C142" s="157" t="s">
        <v>1087</v>
      </c>
      <c r="D142" s="72"/>
      <c r="E142" s="73">
        <v>0</v>
      </c>
      <c r="F142" s="73">
        <v>0</v>
      </c>
      <c r="G142" s="73">
        <v>0</v>
      </c>
      <c r="H142" s="73">
        <v>200000</v>
      </c>
      <c r="I142" s="107">
        <f>H142/$H$229</f>
        <v>1.3589548776174744E-5</v>
      </c>
      <c r="J142" s="73">
        <f t="shared" si="13"/>
        <v>200000</v>
      </c>
      <c r="K142" s="72">
        <v>0</v>
      </c>
      <c r="L142" s="107">
        <f>K142/$K$229</f>
        <v>0</v>
      </c>
      <c r="M142" s="73">
        <f t="shared" si="11"/>
        <v>200000</v>
      </c>
      <c r="N142" s="104">
        <f t="shared" si="12"/>
        <v>0</v>
      </c>
    </row>
    <row r="143" spans="1:14">
      <c r="A143" s="49"/>
      <c r="B143" s="156" t="s">
        <v>1088</v>
      </c>
      <c r="C143" s="157" t="s">
        <v>1089</v>
      </c>
      <c r="D143" s="72"/>
      <c r="E143" s="73">
        <v>0</v>
      </c>
      <c r="F143" s="73">
        <v>0</v>
      </c>
      <c r="G143" s="73">
        <v>0</v>
      </c>
      <c r="H143" s="73">
        <v>200000</v>
      </c>
      <c r="I143" s="107">
        <f>H143/$H$229</f>
        <v>1.3589548776174744E-5</v>
      </c>
      <c r="J143" s="73">
        <f t="shared" si="13"/>
        <v>200000</v>
      </c>
      <c r="K143" s="72">
        <v>0</v>
      </c>
      <c r="L143" s="107">
        <f>K143/$K$229</f>
        <v>0</v>
      </c>
      <c r="M143" s="73">
        <f t="shared" si="11"/>
        <v>200000</v>
      </c>
      <c r="N143" s="104">
        <f t="shared" si="12"/>
        <v>0</v>
      </c>
    </row>
    <row r="144" spans="1:14">
      <c r="A144" s="49"/>
      <c r="B144" s="156" t="s">
        <v>1090</v>
      </c>
      <c r="C144" s="157" t="s">
        <v>1091</v>
      </c>
      <c r="D144" s="72"/>
      <c r="E144" s="73">
        <v>0</v>
      </c>
      <c r="F144" s="73">
        <v>0</v>
      </c>
      <c r="G144" s="73">
        <v>0</v>
      </c>
      <c r="H144" s="73">
        <v>200000</v>
      </c>
      <c r="I144" s="107">
        <f>H144/$H$229</f>
        <v>1.3589548776174744E-5</v>
      </c>
      <c r="J144" s="73">
        <f t="shared" si="13"/>
        <v>200000</v>
      </c>
      <c r="K144" s="72">
        <v>0</v>
      </c>
      <c r="L144" s="107">
        <f>K144/$K$229</f>
        <v>0</v>
      </c>
      <c r="M144" s="73">
        <f t="shared" si="11"/>
        <v>200000</v>
      </c>
      <c r="N144" s="104">
        <f t="shared" si="12"/>
        <v>0</v>
      </c>
    </row>
    <row r="145" spans="1:14">
      <c r="A145" s="49"/>
      <c r="B145" s="156" t="s">
        <v>1092</v>
      </c>
      <c r="C145" s="157" t="s">
        <v>1093</v>
      </c>
      <c r="D145" s="72"/>
      <c r="E145" s="73">
        <v>0</v>
      </c>
      <c r="F145" s="73">
        <v>0</v>
      </c>
      <c r="G145" s="73">
        <v>0</v>
      </c>
      <c r="H145" s="73">
        <v>200000</v>
      </c>
      <c r="I145" s="107">
        <f>H145/$H$229</f>
        <v>1.3589548776174744E-5</v>
      </c>
      <c r="J145" s="73">
        <f t="shared" si="13"/>
        <v>200000</v>
      </c>
      <c r="K145" s="72">
        <v>0</v>
      </c>
      <c r="L145" s="107">
        <f>K145/$K$229</f>
        <v>0</v>
      </c>
      <c r="M145" s="73">
        <f t="shared" si="11"/>
        <v>200000</v>
      </c>
      <c r="N145" s="104">
        <f t="shared" si="12"/>
        <v>0</v>
      </c>
    </row>
    <row r="146" spans="1:14">
      <c r="A146" s="49"/>
      <c r="B146" s="156" t="s">
        <v>1094</v>
      </c>
      <c r="C146" s="157" t="s">
        <v>1095</v>
      </c>
      <c r="D146" s="72"/>
      <c r="E146" s="73">
        <v>0</v>
      </c>
      <c r="F146" s="73">
        <v>0</v>
      </c>
      <c r="G146" s="73">
        <v>0</v>
      </c>
      <c r="H146" s="73">
        <v>200000</v>
      </c>
      <c r="I146" s="107">
        <f>H146/$H$229</f>
        <v>1.3589548776174744E-5</v>
      </c>
      <c r="J146" s="73">
        <f t="shared" si="13"/>
        <v>200000</v>
      </c>
      <c r="K146" s="72">
        <v>0</v>
      </c>
      <c r="L146" s="107">
        <f>K146/$K$229</f>
        <v>0</v>
      </c>
      <c r="M146" s="73">
        <f t="shared" si="11"/>
        <v>200000</v>
      </c>
      <c r="N146" s="104">
        <f t="shared" si="12"/>
        <v>0</v>
      </c>
    </row>
    <row r="147" spans="1:14">
      <c r="A147" s="49"/>
      <c r="B147" s="156" t="s">
        <v>1096</v>
      </c>
      <c r="C147" s="157" t="s">
        <v>1097</v>
      </c>
      <c r="D147" s="72"/>
      <c r="E147" s="73">
        <v>0</v>
      </c>
      <c r="F147" s="73">
        <v>0</v>
      </c>
      <c r="G147" s="73">
        <v>0</v>
      </c>
      <c r="H147" s="73">
        <v>200000</v>
      </c>
      <c r="I147" s="107">
        <f>H147/$H$229</f>
        <v>1.3589548776174744E-5</v>
      </c>
      <c r="J147" s="73">
        <f t="shared" ref="J147:J154" si="14">H147-F147</f>
        <v>200000</v>
      </c>
      <c r="K147" s="72">
        <v>0</v>
      </c>
      <c r="L147" s="107">
        <f>K147/$K$229</f>
        <v>0</v>
      </c>
      <c r="M147" s="73">
        <f t="shared" ref="M147:M154" si="15">H147-K147</f>
        <v>200000</v>
      </c>
      <c r="N147" s="104">
        <f t="shared" ref="N147:N154" si="16">K147/H147</f>
        <v>0</v>
      </c>
    </row>
    <row r="148" spans="1:14">
      <c r="A148" s="49"/>
      <c r="B148" s="156" t="s">
        <v>1098</v>
      </c>
      <c r="C148" s="157" t="s">
        <v>1099</v>
      </c>
      <c r="D148" s="72"/>
      <c r="E148" s="73">
        <v>0</v>
      </c>
      <c r="F148" s="73">
        <v>0</v>
      </c>
      <c r="G148" s="73">
        <v>0</v>
      </c>
      <c r="H148" s="73">
        <v>500000</v>
      </c>
      <c r="I148" s="107">
        <f>H148/$H$229</f>
        <v>3.397387194043686E-5</v>
      </c>
      <c r="J148" s="73">
        <f t="shared" si="14"/>
        <v>500000</v>
      </c>
      <c r="K148" s="72">
        <v>0</v>
      </c>
      <c r="L148" s="107">
        <f>K148/$K$229</f>
        <v>0</v>
      </c>
      <c r="M148" s="73">
        <f t="shared" si="15"/>
        <v>500000</v>
      </c>
      <c r="N148" s="104">
        <f t="shared" si="16"/>
        <v>0</v>
      </c>
    </row>
    <row r="149" spans="1:14">
      <c r="A149" s="49"/>
      <c r="B149" s="156" t="s">
        <v>1100</v>
      </c>
      <c r="C149" s="157" t="s">
        <v>1101</v>
      </c>
      <c r="D149" s="72"/>
      <c r="E149" s="73">
        <v>0</v>
      </c>
      <c r="F149" s="73">
        <v>0</v>
      </c>
      <c r="G149" s="73">
        <v>0</v>
      </c>
      <c r="H149" s="73">
        <v>500000</v>
      </c>
      <c r="I149" s="107">
        <f>H149/$H$229</f>
        <v>3.397387194043686E-5</v>
      </c>
      <c r="J149" s="73">
        <f t="shared" si="14"/>
        <v>500000</v>
      </c>
      <c r="K149" s="72">
        <v>0</v>
      </c>
      <c r="L149" s="107">
        <f>K149/$K$229</f>
        <v>0</v>
      </c>
      <c r="M149" s="73">
        <f t="shared" si="15"/>
        <v>500000</v>
      </c>
      <c r="N149" s="104">
        <f t="shared" si="16"/>
        <v>0</v>
      </c>
    </row>
    <row r="150" spans="1:14">
      <c r="A150" s="49"/>
      <c r="B150" s="156" t="s">
        <v>1102</v>
      </c>
      <c r="C150" s="157" t="s">
        <v>1103</v>
      </c>
      <c r="D150" s="72"/>
      <c r="E150" s="73">
        <v>0</v>
      </c>
      <c r="F150" s="73">
        <v>0</v>
      </c>
      <c r="G150" s="73">
        <v>0</v>
      </c>
      <c r="H150" s="73">
        <v>500000</v>
      </c>
      <c r="I150" s="107">
        <f>H150/$H$229</f>
        <v>3.397387194043686E-5</v>
      </c>
      <c r="J150" s="73">
        <f t="shared" si="14"/>
        <v>500000</v>
      </c>
      <c r="K150" s="72">
        <v>0</v>
      </c>
      <c r="L150" s="107">
        <f>K150/$K$229</f>
        <v>0</v>
      </c>
      <c r="M150" s="73">
        <f t="shared" si="15"/>
        <v>500000</v>
      </c>
      <c r="N150" s="104">
        <f t="shared" si="16"/>
        <v>0</v>
      </c>
    </row>
    <row r="151" spans="1:14">
      <c r="A151" s="49"/>
      <c r="B151" s="156" t="s">
        <v>1104</v>
      </c>
      <c r="C151" s="157" t="s">
        <v>1105</v>
      </c>
      <c r="D151" s="72"/>
      <c r="E151" s="73">
        <v>0</v>
      </c>
      <c r="F151" s="73">
        <v>0</v>
      </c>
      <c r="G151" s="73">
        <v>0</v>
      </c>
      <c r="H151" s="73">
        <v>500000</v>
      </c>
      <c r="I151" s="107">
        <f>H151/$H$229</f>
        <v>3.397387194043686E-5</v>
      </c>
      <c r="J151" s="73">
        <f t="shared" si="14"/>
        <v>500000</v>
      </c>
      <c r="K151" s="72">
        <v>0</v>
      </c>
      <c r="L151" s="107">
        <f>K151/$K$229</f>
        <v>0</v>
      </c>
      <c r="M151" s="73">
        <f t="shared" si="15"/>
        <v>500000</v>
      </c>
      <c r="N151" s="104">
        <f t="shared" si="16"/>
        <v>0</v>
      </c>
    </row>
    <row r="152" spans="1:14">
      <c r="A152" s="49"/>
      <c r="B152" s="156" t="s">
        <v>1106</v>
      </c>
      <c r="C152" s="157" t="s">
        <v>1107</v>
      </c>
      <c r="D152" s="72"/>
      <c r="E152" s="73">
        <v>0</v>
      </c>
      <c r="F152" s="73">
        <v>0</v>
      </c>
      <c r="G152" s="73">
        <v>0</v>
      </c>
      <c r="H152" s="73">
        <v>1500000</v>
      </c>
      <c r="I152" s="107">
        <f>H152/$H$229</f>
        <v>1.0192161582131057E-4</v>
      </c>
      <c r="J152" s="73">
        <f t="shared" si="14"/>
        <v>1500000</v>
      </c>
      <c r="K152" s="72">
        <v>0</v>
      </c>
      <c r="L152" s="107">
        <f>K152/$K$229</f>
        <v>0</v>
      </c>
      <c r="M152" s="73">
        <f t="shared" si="15"/>
        <v>1500000</v>
      </c>
      <c r="N152" s="104">
        <f t="shared" si="16"/>
        <v>0</v>
      </c>
    </row>
    <row r="153" spans="1:14">
      <c r="A153" s="49"/>
      <c r="B153" s="156" t="s">
        <v>1108</v>
      </c>
      <c r="C153" s="157" t="s">
        <v>1109</v>
      </c>
      <c r="D153" s="72"/>
      <c r="E153" s="73">
        <v>0</v>
      </c>
      <c r="F153" s="73">
        <v>0</v>
      </c>
      <c r="G153" s="73">
        <v>0</v>
      </c>
      <c r="H153" s="73">
        <v>3000000</v>
      </c>
      <c r="I153" s="107">
        <f>H153/$H$229</f>
        <v>2.0384323164262115E-4</v>
      </c>
      <c r="J153" s="73">
        <f t="shared" si="14"/>
        <v>3000000</v>
      </c>
      <c r="K153" s="72">
        <v>0</v>
      </c>
      <c r="L153" s="107">
        <f>K153/$K$229</f>
        <v>0</v>
      </c>
      <c r="M153" s="73">
        <f t="shared" si="15"/>
        <v>3000000</v>
      </c>
      <c r="N153" s="104">
        <f t="shared" si="16"/>
        <v>0</v>
      </c>
    </row>
    <row r="154" spans="1:14">
      <c r="A154" s="49"/>
      <c r="B154" s="156" t="s">
        <v>1110</v>
      </c>
      <c r="C154" s="157" t="s">
        <v>1111</v>
      </c>
      <c r="D154" s="72"/>
      <c r="E154" s="73">
        <v>0</v>
      </c>
      <c r="F154" s="73">
        <v>0</v>
      </c>
      <c r="G154" s="73">
        <v>0</v>
      </c>
      <c r="H154" s="73">
        <v>200000</v>
      </c>
      <c r="I154" s="107">
        <f>H154/$H$229</f>
        <v>1.3589548776174744E-5</v>
      </c>
      <c r="J154" s="73">
        <f t="shared" si="14"/>
        <v>200000</v>
      </c>
      <c r="K154" s="72">
        <v>0</v>
      </c>
      <c r="L154" s="107">
        <f>K154/$K$229</f>
        <v>0</v>
      </c>
      <c r="M154" s="73">
        <f t="shared" si="15"/>
        <v>200000</v>
      </c>
      <c r="N154" s="104">
        <f t="shared" si="16"/>
        <v>0</v>
      </c>
    </row>
    <row r="155" spans="1:14">
      <c r="A155" s="49"/>
      <c r="B155" s="156" t="s">
        <v>1112</v>
      </c>
      <c r="C155" s="157" t="s">
        <v>1113</v>
      </c>
      <c r="D155" s="72"/>
      <c r="E155" s="73">
        <v>0</v>
      </c>
      <c r="F155" s="73">
        <v>0</v>
      </c>
      <c r="G155" s="73">
        <v>0</v>
      </c>
      <c r="H155" s="73">
        <v>2000000</v>
      </c>
      <c r="I155" s="107">
        <f>H155/$H$229</f>
        <v>1.3589548776174744E-4</v>
      </c>
      <c r="J155" s="73">
        <f t="shared" ref="J155:J159" si="17">H155-F155</f>
        <v>2000000</v>
      </c>
      <c r="K155" s="72">
        <v>0</v>
      </c>
      <c r="L155" s="107">
        <f>K155/$K$229</f>
        <v>0</v>
      </c>
      <c r="M155" s="73">
        <f t="shared" ref="M155:M159" si="18">H155-K155</f>
        <v>2000000</v>
      </c>
      <c r="N155" s="104">
        <f t="shared" ref="N155:N159" si="19">K155/H155</f>
        <v>0</v>
      </c>
    </row>
    <row r="156" spans="1:14">
      <c r="A156" s="49"/>
      <c r="B156" s="156" t="s">
        <v>1114</v>
      </c>
      <c r="C156" s="157" t="s">
        <v>1115</v>
      </c>
      <c r="D156" s="72"/>
      <c r="E156" s="73">
        <v>0</v>
      </c>
      <c r="F156" s="73">
        <v>0</v>
      </c>
      <c r="G156" s="73">
        <v>0</v>
      </c>
      <c r="H156" s="73">
        <v>3000000</v>
      </c>
      <c r="I156" s="107">
        <f>H156/$H$229</f>
        <v>2.0384323164262115E-4</v>
      </c>
      <c r="J156" s="73">
        <f t="shared" si="17"/>
        <v>3000000</v>
      </c>
      <c r="K156" s="72">
        <v>0</v>
      </c>
      <c r="L156" s="107">
        <f>K156/$K$229</f>
        <v>0</v>
      </c>
      <c r="M156" s="73">
        <f t="shared" si="18"/>
        <v>3000000</v>
      </c>
      <c r="N156" s="104">
        <f t="shared" si="19"/>
        <v>0</v>
      </c>
    </row>
    <row r="157" spans="1:14">
      <c r="A157" s="49"/>
      <c r="B157" s="156" t="s">
        <v>1116</v>
      </c>
      <c r="C157" s="157" t="s">
        <v>1117</v>
      </c>
      <c r="D157" s="72"/>
      <c r="E157" s="73">
        <v>0</v>
      </c>
      <c r="F157" s="73">
        <v>0</v>
      </c>
      <c r="G157" s="73">
        <v>0</v>
      </c>
      <c r="H157" s="73">
        <v>200000</v>
      </c>
      <c r="I157" s="107">
        <f>H157/$H$229</f>
        <v>1.3589548776174744E-5</v>
      </c>
      <c r="J157" s="73">
        <f t="shared" si="17"/>
        <v>200000</v>
      </c>
      <c r="K157" s="72">
        <v>0</v>
      </c>
      <c r="L157" s="107">
        <f>K157/$K$229</f>
        <v>0</v>
      </c>
      <c r="M157" s="73">
        <f t="shared" si="18"/>
        <v>200000</v>
      </c>
      <c r="N157" s="104">
        <f t="shared" si="19"/>
        <v>0</v>
      </c>
    </row>
    <row r="158" spans="1:14">
      <c r="A158" s="49"/>
      <c r="B158" s="156" t="s">
        <v>1118</v>
      </c>
      <c r="C158" s="157" t="s">
        <v>1119</v>
      </c>
      <c r="D158" s="72"/>
      <c r="E158" s="73">
        <v>0</v>
      </c>
      <c r="F158" s="73">
        <v>0</v>
      </c>
      <c r="G158" s="73">
        <v>0</v>
      </c>
      <c r="H158" s="73">
        <v>200000</v>
      </c>
      <c r="I158" s="107">
        <f>H158/$H$229</f>
        <v>1.3589548776174744E-5</v>
      </c>
      <c r="J158" s="73">
        <f t="shared" si="17"/>
        <v>200000</v>
      </c>
      <c r="K158" s="72">
        <v>0</v>
      </c>
      <c r="L158" s="107">
        <f>K158/$K$229</f>
        <v>0</v>
      </c>
      <c r="M158" s="73">
        <f t="shared" si="18"/>
        <v>200000</v>
      </c>
      <c r="N158" s="104">
        <f t="shared" si="19"/>
        <v>0</v>
      </c>
    </row>
    <row r="159" spans="1:14">
      <c r="A159" s="49"/>
      <c r="B159" s="156" t="s">
        <v>1120</v>
      </c>
      <c r="C159" s="157" t="s">
        <v>1121</v>
      </c>
      <c r="D159" s="72"/>
      <c r="E159" s="73">
        <v>0</v>
      </c>
      <c r="F159" s="73">
        <v>0</v>
      </c>
      <c r="G159" s="73">
        <v>0</v>
      </c>
      <c r="H159" s="73">
        <v>200000</v>
      </c>
      <c r="I159" s="107">
        <f>H159/$H$229</f>
        <v>1.3589548776174744E-5</v>
      </c>
      <c r="J159" s="73">
        <f t="shared" si="17"/>
        <v>200000</v>
      </c>
      <c r="K159" s="72">
        <v>0</v>
      </c>
      <c r="L159" s="107">
        <f>K159/$K$229</f>
        <v>0</v>
      </c>
      <c r="M159" s="73">
        <f t="shared" si="18"/>
        <v>200000</v>
      </c>
      <c r="N159" s="104">
        <f t="shared" si="19"/>
        <v>0</v>
      </c>
    </row>
    <row r="160" spans="1:14">
      <c r="A160" s="49"/>
      <c r="B160" s="156" t="s">
        <v>458</v>
      </c>
      <c r="C160" s="157" t="s">
        <v>459</v>
      </c>
      <c r="D160" s="72">
        <v>475110</v>
      </c>
      <c r="E160" s="73">
        <v>0</v>
      </c>
      <c r="F160" s="73">
        <v>0</v>
      </c>
      <c r="G160" s="73">
        <v>0</v>
      </c>
      <c r="H160" s="73"/>
      <c r="I160" s="107">
        <f>H160/$H$229</f>
        <v>0</v>
      </c>
      <c r="J160" s="73">
        <f t="shared" si="13"/>
        <v>0</v>
      </c>
      <c r="K160" s="72">
        <v>1185290</v>
      </c>
      <c r="L160" s="107">
        <f>K160/$K$229</f>
        <v>7.4726178910111473E-5</v>
      </c>
      <c r="M160" s="73">
        <f t="shared" si="11"/>
        <v>-1185290</v>
      </c>
      <c r="N160" s="104" t="e">
        <f t="shared" si="12"/>
        <v>#DIV/0!</v>
      </c>
    </row>
    <row r="161" spans="1:14">
      <c r="A161" s="49"/>
      <c r="B161" s="156" t="s">
        <v>460</v>
      </c>
      <c r="C161" s="157" t="s">
        <v>461</v>
      </c>
      <c r="D161" s="72">
        <v>2329260</v>
      </c>
      <c r="E161" s="73">
        <v>0</v>
      </c>
      <c r="F161" s="73">
        <v>0</v>
      </c>
      <c r="G161" s="73">
        <v>0</v>
      </c>
      <c r="H161" s="73"/>
      <c r="I161" s="107">
        <f>H161/$H$229</f>
        <v>0</v>
      </c>
      <c r="J161" s="73">
        <f t="shared" si="13"/>
        <v>0</v>
      </c>
      <c r="K161" s="72">
        <v>1806300</v>
      </c>
      <c r="L161" s="107">
        <f>K161/$K$229</f>
        <v>1.1387752952048389E-4</v>
      </c>
      <c r="M161" s="73">
        <f t="shared" si="11"/>
        <v>-1806300</v>
      </c>
      <c r="N161" s="104" t="e">
        <f t="shared" si="12"/>
        <v>#DIV/0!</v>
      </c>
    </row>
    <row r="162" spans="1:14">
      <c r="A162" s="49"/>
      <c r="B162" s="156" t="s">
        <v>464</v>
      </c>
      <c r="C162" s="157" t="s">
        <v>465</v>
      </c>
      <c r="D162" s="72">
        <v>3532770</v>
      </c>
      <c r="E162" s="73">
        <v>0</v>
      </c>
      <c r="F162" s="73">
        <v>0</v>
      </c>
      <c r="G162" s="73">
        <v>0</v>
      </c>
      <c r="H162" s="73"/>
      <c r="I162" s="107">
        <f>H162/$H$229</f>
        <v>0</v>
      </c>
      <c r="J162" s="73">
        <f t="shared" si="13"/>
        <v>0</v>
      </c>
      <c r="K162" s="72">
        <v>232260</v>
      </c>
      <c r="L162" s="107">
        <f>K162/$K$229</f>
        <v>1.4642747609161042E-5</v>
      </c>
      <c r="M162" s="73">
        <f t="shared" si="11"/>
        <v>-232260</v>
      </c>
      <c r="N162" s="104" t="e">
        <f t="shared" si="12"/>
        <v>#DIV/0!</v>
      </c>
    </row>
    <row r="163" spans="1:14">
      <c r="A163" s="49"/>
      <c r="B163" s="156" t="s">
        <v>466</v>
      </c>
      <c r="C163" s="157" t="s">
        <v>467</v>
      </c>
      <c r="D163" s="72">
        <v>176950</v>
      </c>
      <c r="E163" s="73">
        <v>0</v>
      </c>
      <c r="F163" s="73">
        <v>0</v>
      </c>
      <c r="G163" s="73">
        <v>0</v>
      </c>
      <c r="H163" s="73"/>
      <c r="I163" s="107">
        <f>H163/$H$229</f>
        <v>0</v>
      </c>
      <c r="J163" s="73">
        <f t="shared" si="13"/>
        <v>0</v>
      </c>
      <c r="K163" s="72"/>
      <c r="L163" s="107">
        <f>K163/$K$229</f>
        <v>0</v>
      </c>
      <c r="M163" s="73">
        <f t="shared" si="11"/>
        <v>0</v>
      </c>
      <c r="N163" s="104" t="e">
        <f t="shared" si="12"/>
        <v>#DIV/0!</v>
      </c>
    </row>
    <row r="164" spans="1:14">
      <c r="A164" s="49"/>
      <c r="B164" s="156" t="s">
        <v>468</v>
      </c>
      <c r="C164" s="157" t="s">
        <v>469</v>
      </c>
      <c r="D164" s="72">
        <v>2047940</v>
      </c>
      <c r="E164" s="73">
        <v>0</v>
      </c>
      <c r="F164" s="73">
        <v>0</v>
      </c>
      <c r="G164" s="73">
        <v>0</v>
      </c>
      <c r="H164" s="73"/>
      <c r="I164" s="107">
        <f>H164/$H$229</f>
        <v>0</v>
      </c>
      <c r="J164" s="73">
        <f t="shared" ref="J164" si="20">H164-F164</f>
        <v>0</v>
      </c>
      <c r="K164" s="72"/>
      <c r="L164" s="107">
        <f>K164/$K$229</f>
        <v>0</v>
      </c>
      <c r="M164" s="73">
        <f t="shared" ref="M164" si="21">H164-K164</f>
        <v>0</v>
      </c>
      <c r="N164" s="104" t="e">
        <f t="shared" ref="N164" si="22">K164/H164</f>
        <v>#DIV/0!</v>
      </c>
    </row>
    <row r="165" spans="1:14">
      <c r="A165" s="49"/>
      <c r="B165" s="156" t="s">
        <v>820</v>
      </c>
      <c r="C165" s="157" t="s">
        <v>821</v>
      </c>
      <c r="D165" s="72"/>
      <c r="E165" s="73">
        <v>0</v>
      </c>
      <c r="F165" s="73">
        <v>0</v>
      </c>
      <c r="G165" s="73">
        <v>0</v>
      </c>
      <c r="H165" s="73"/>
      <c r="I165" s="107">
        <f>H165/$H$229</f>
        <v>0</v>
      </c>
      <c r="J165" s="73">
        <f t="shared" si="13"/>
        <v>0</v>
      </c>
      <c r="K165" s="72">
        <v>718788</v>
      </c>
      <c r="L165" s="107">
        <f>K165/$K$229</f>
        <v>4.531572921938193E-5</v>
      </c>
      <c r="M165" s="73">
        <f t="shared" si="11"/>
        <v>-718788</v>
      </c>
      <c r="N165" s="104" t="e">
        <f t="shared" si="12"/>
        <v>#DIV/0!</v>
      </c>
    </row>
    <row r="166" spans="1:14">
      <c r="A166" s="49"/>
      <c r="B166" s="156" t="s">
        <v>470</v>
      </c>
      <c r="C166" s="157" t="s">
        <v>471</v>
      </c>
      <c r="D166" s="72">
        <v>783380</v>
      </c>
      <c r="E166" s="73">
        <v>0</v>
      </c>
      <c r="F166" s="73">
        <v>0</v>
      </c>
      <c r="G166" s="73">
        <v>0</v>
      </c>
      <c r="H166" s="73"/>
      <c r="I166" s="107">
        <f>H166/$H$229</f>
        <v>0</v>
      </c>
      <c r="J166" s="73">
        <f t="shared" si="13"/>
        <v>0</v>
      </c>
      <c r="K166" s="72">
        <v>3155940</v>
      </c>
      <c r="L166" s="107">
        <f>K166/$K$229</f>
        <v>1.9896509467689529E-4</v>
      </c>
      <c r="M166" s="73">
        <f t="shared" si="11"/>
        <v>-3155940</v>
      </c>
      <c r="N166" s="104" t="e">
        <f t="shared" si="12"/>
        <v>#DIV/0!</v>
      </c>
    </row>
    <row r="167" spans="1:14">
      <c r="A167" s="49"/>
      <c r="B167" s="156" t="s">
        <v>472</v>
      </c>
      <c r="C167" s="157" t="s">
        <v>473</v>
      </c>
      <c r="D167" s="72">
        <v>1055150</v>
      </c>
      <c r="E167" s="73">
        <v>0</v>
      </c>
      <c r="F167" s="73">
        <v>0</v>
      </c>
      <c r="G167" s="73">
        <v>0</v>
      </c>
      <c r="H167" s="73"/>
      <c r="I167" s="107">
        <f>H167/$H$229</f>
        <v>0</v>
      </c>
      <c r="J167" s="73">
        <f t="shared" si="13"/>
        <v>0</v>
      </c>
      <c r="K167" s="72">
        <v>1078240</v>
      </c>
      <c r="L167" s="107">
        <f>K167/$K$229</f>
        <v>6.7977250418073718E-5</v>
      </c>
      <c r="M167" s="73">
        <f t="shared" si="11"/>
        <v>-1078240</v>
      </c>
      <c r="N167" s="104" t="e">
        <f t="shared" si="12"/>
        <v>#DIV/0!</v>
      </c>
    </row>
    <row r="168" spans="1:14">
      <c r="A168" s="49"/>
      <c r="B168" s="156" t="s">
        <v>474</v>
      </c>
      <c r="C168" s="157" t="s">
        <v>475</v>
      </c>
      <c r="D168" s="72">
        <v>1311440</v>
      </c>
      <c r="E168" s="73">
        <v>0</v>
      </c>
      <c r="F168" s="73">
        <v>0</v>
      </c>
      <c r="G168" s="73">
        <v>0</v>
      </c>
      <c r="H168" s="73"/>
      <c r="I168" s="107">
        <f>H168/$H$229</f>
        <v>0</v>
      </c>
      <c r="J168" s="73">
        <f t="shared" si="13"/>
        <v>0</v>
      </c>
      <c r="K168" s="72">
        <v>1565910</v>
      </c>
      <c r="L168" s="107">
        <f>K168/$K$229</f>
        <v>9.8722229004828062E-5</v>
      </c>
      <c r="M168" s="73">
        <f t="shared" si="11"/>
        <v>-1565910</v>
      </c>
      <c r="N168" s="104" t="e">
        <f t="shared" si="12"/>
        <v>#DIV/0!</v>
      </c>
    </row>
    <row r="169" spans="1:14">
      <c r="A169" s="49"/>
      <c r="B169" s="156" t="s">
        <v>476</v>
      </c>
      <c r="C169" s="157" t="s">
        <v>477</v>
      </c>
      <c r="D169" s="72">
        <v>0</v>
      </c>
      <c r="E169" s="73">
        <v>0</v>
      </c>
      <c r="F169" s="73">
        <v>0</v>
      </c>
      <c r="G169" s="73">
        <v>0</v>
      </c>
      <c r="H169" s="73"/>
      <c r="I169" s="107">
        <f>H169/$H$229</f>
        <v>0</v>
      </c>
      <c r="J169" s="73">
        <f t="shared" si="13"/>
        <v>0</v>
      </c>
      <c r="K169" s="72">
        <v>315000</v>
      </c>
      <c r="L169" s="107">
        <f>K169/$K$229</f>
        <v>1.9859060952750057E-5</v>
      </c>
      <c r="M169" s="73">
        <f t="shared" si="11"/>
        <v>-315000</v>
      </c>
      <c r="N169" s="104" t="e">
        <f t="shared" si="12"/>
        <v>#DIV/0!</v>
      </c>
    </row>
    <row r="170" spans="1:14">
      <c r="A170" s="49"/>
      <c r="B170" s="156" t="s">
        <v>478</v>
      </c>
      <c r="C170" s="157" t="s">
        <v>479</v>
      </c>
      <c r="D170" s="72">
        <v>-71120</v>
      </c>
      <c r="E170" s="73">
        <v>0</v>
      </c>
      <c r="F170" s="73">
        <v>0</v>
      </c>
      <c r="G170" s="73">
        <v>0</v>
      </c>
      <c r="H170" s="73"/>
      <c r="I170" s="107">
        <f>H170/$H$229</f>
        <v>0</v>
      </c>
      <c r="J170" s="73">
        <f t="shared" si="13"/>
        <v>0</v>
      </c>
      <c r="K170" s="72"/>
      <c r="L170" s="107">
        <f>K170/$K$229</f>
        <v>0</v>
      </c>
      <c r="M170" s="73">
        <f t="shared" si="11"/>
        <v>0</v>
      </c>
      <c r="N170" s="104" t="e">
        <f t="shared" si="12"/>
        <v>#DIV/0!</v>
      </c>
    </row>
    <row r="171" spans="1:14">
      <c r="A171" s="49"/>
      <c r="B171" s="156" t="s">
        <v>480</v>
      </c>
      <c r="C171" s="157" t="s">
        <v>481</v>
      </c>
      <c r="D171" s="72">
        <v>-485430</v>
      </c>
      <c r="E171" s="73">
        <v>0</v>
      </c>
      <c r="F171" s="73">
        <v>0</v>
      </c>
      <c r="G171" s="73">
        <v>0</v>
      </c>
      <c r="H171" s="73"/>
      <c r="I171" s="107">
        <f>H171/$H$229</f>
        <v>0</v>
      </c>
      <c r="J171" s="73">
        <f t="shared" si="13"/>
        <v>0</v>
      </c>
      <c r="K171" s="72"/>
      <c r="L171" s="107">
        <f>K171/$K$229</f>
        <v>0</v>
      </c>
      <c r="M171" s="73">
        <f t="shared" si="11"/>
        <v>0</v>
      </c>
      <c r="N171" s="104" t="e">
        <f t="shared" si="12"/>
        <v>#DIV/0!</v>
      </c>
    </row>
    <row r="172" spans="1:14">
      <c r="A172" s="49"/>
      <c r="B172" s="156" t="s">
        <v>482</v>
      </c>
      <c r="C172" s="157" t="s">
        <v>483</v>
      </c>
      <c r="D172" s="72">
        <v>1331830</v>
      </c>
      <c r="E172" s="73">
        <v>0</v>
      </c>
      <c r="F172" s="73">
        <v>0</v>
      </c>
      <c r="G172" s="73">
        <v>0</v>
      </c>
      <c r="H172" s="73"/>
      <c r="I172" s="107">
        <f>H172/$H$229</f>
        <v>0</v>
      </c>
      <c r="J172" s="73">
        <f t="shared" si="13"/>
        <v>0</v>
      </c>
      <c r="K172" s="72">
        <v>102590</v>
      </c>
      <c r="L172" s="107">
        <f>K172/$K$229</f>
        <v>6.4677494068019943E-6</v>
      </c>
      <c r="M172" s="73">
        <f t="shared" si="11"/>
        <v>-102590</v>
      </c>
      <c r="N172" s="104" t="e">
        <f t="shared" si="12"/>
        <v>#DIV/0!</v>
      </c>
    </row>
    <row r="173" spans="1:14">
      <c r="A173" s="49"/>
      <c r="B173" s="156" t="s">
        <v>484</v>
      </c>
      <c r="C173" s="157" t="s">
        <v>485</v>
      </c>
      <c r="D173" s="72">
        <v>1469470</v>
      </c>
      <c r="E173" s="73">
        <v>0</v>
      </c>
      <c r="F173" s="73">
        <v>0</v>
      </c>
      <c r="G173" s="73">
        <v>0</v>
      </c>
      <c r="H173" s="73"/>
      <c r="I173" s="107">
        <f>H173/$H$229</f>
        <v>0</v>
      </c>
      <c r="J173" s="73">
        <f t="shared" si="13"/>
        <v>0</v>
      </c>
      <c r="K173" s="72">
        <v>669650</v>
      </c>
      <c r="L173" s="107">
        <f>K173/$K$229</f>
        <v>4.2217841800028812E-5</v>
      </c>
      <c r="M173" s="73">
        <f t="shared" si="11"/>
        <v>-669650</v>
      </c>
      <c r="N173" s="104" t="e">
        <f t="shared" si="12"/>
        <v>#DIV/0!</v>
      </c>
    </row>
    <row r="174" spans="1:14">
      <c r="A174" s="49"/>
      <c r="B174" s="156" t="s">
        <v>486</v>
      </c>
      <c r="C174" s="157" t="s">
        <v>487</v>
      </c>
      <c r="D174" s="72">
        <v>0</v>
      </c>
      <c r="E174" s="73">
        <v>0</v>
      </c>
      <c r="F174" s="73">
        <v>0</v>
      </c>
      <c r="G174" s="73">
        <v>0</v>
      </c>
      <c r="H174" s="73"/>
      <c r="I174" s="107">
        <f>H174/$H$229</f>
        <v>0</v>
      </c>
      <c r="J174" s="73">
        <f t="shared" si="13"/>
        <v>0</v>
      </c>
      <c r="K174" s="72">
        <v>1565470</v>
      </c>
      <c r="L174" s="107">
        <f>K174/$K$229</f>
        <v>9.8694489364132158E-5</v>
      </c>
      <c r="M174" s="73">
        <f t="shared" si="11"/>
        <v>-1565470</v>
      </c>
      <c r="N174" s="104" t="e">
        <f t="shared" si="12"/>
        <v>#DIV/0!</v>
      </c>
    </row>
    <row r="175" spans="1:14">
      <c r="A175" s="49"/>
      <c r="B175" s="156" t="s">
        <v>488</v>
      </c>
      <c r="C175" s="157" t="s">
        <v>489</v>
      </c>
      <c r="D175" s="72">
        <v>110120</v>
      </c>
      <c r="E175" s="73">
        <v>0</v>
      </c>
      <c r="F175" s="73">
        <v>0</v>
      </c>
      <c r="G175" s="73">
        <v>0</v>
      </c>
      <c r="H175" s="73"/>
      <c r="I175" s="107">
        <f>H175/$H$229</f>
        <v>0</v>
      </c>
      <c r="J175" s="73">
        <f t="shared" si="13"/>
        <v>0</v>
      </c>
      <c r="K175" s="72">
        <v>368870</v>
      </c>
      <c r="L175" s="107">
        <f>K175/$K$229</f>
        <v>2.3255275598860041E-5</v>
      </c>
      <c r="M175" s="73">
        <f t="shared" si="11"/>
        <v>-368870</v>
      </c>
      <c r="N175" s="104" t="e">
        <f t="shared" si="12"/>
        <v>#DIV/0!</v>
      </c>
    </row>
    <row r="176" spans="1:14">
      <c r="A176" s="49"/>
      <c r="B176" s="156" t="s">
        <v>838</v>
      </c>
      <c r="C176" s="157" t="s">
        <v>1122</v>
      </c>
      <c r="D176" s="72"/>
      <c r="E176" s="73">
        <v>0</v>
      </c>
      <c r="F176" s="73">
        <v>0</v>
      </c>
      <c r="G176" s="73">
        <v>0</v>
      </c>
      <c r="H176" s="73"/>
      <c r="I176" s="107">
        <f>H176/$H$229</f>
        <v>0</v>
      </c>
      <c r="J176" s="73">
        <f t="shared" ref="J176" si="23">H176-F176</f>
        <v>0</v>
      </c>
      <c r="K176" s="72">
        <v>1285770</v>
      </c>
      <c r="L176" s="107">
        <f>K176/$K$229</f>
        <v>8.1060904130849019E-5</v>
      </c>
      <c r="M176" s="73">
        <f t="shared" ref="M176" si="24">H176-K176</f>
        <v>-1285770</v>
      </c>
      <c r="N176" s="104" t="e">
        <f t="shared" ref="N176" si="25">K176/H176</f>
        <v>#DIV/0!</v>
      </c>
    </row>
    <row r="177" spans="1:14">
      <c r="A177" s="49"/>
      <c r="B177" s="156" t="s">
        <v>490</v>
      </c>
      <c r="C177" s="157" t="s">
        <v>491</v>
      </c>
      <c r="D177" s="72">
        <v>1200</v>
      </c>
      <c r="E177" s="73">
        <v>0</v>
      </c>
      <c r="F177" s="73">
        <v>0</v>
      </c>
      <c r="G177" s="73">
        <v>0</v>
      </c>
      <c r="H177" s="73"/>
      <c r="I177" s="107">
        <f>H177/$H$229</f>
        <v>0</v>
      </c>
      <c r="J177" s="73">
        <f t="shared" si="13"/>
        <v>0</v>
      </c>
      <c r="K177" s="72">
        <v>1667260</v>
      </c>
      <c r="L177" s="107">
        <f>K177/$K$229</f>
        <v>1.0511180306057796E-4</v>
      </c>
      <c r="M177" s="73">
        <f t="shared" si="11"/>
        <v>-1667260</v>
      </c>
      <c r="N177" s="104" t="e">
        <f t="shared" si="12"/>
        <v>#DIV/0!</v>
      </c>
    </row>
    <row r="178" spans="1:14">
      <c r="A178" s="49"/>
      <c r="B178" s="156" t="s">
        <v>962</v>
      </c>
      <c r="C178" s="157" t="s">
        <v>1123</v>
      </c>
      <c r="D178" s="72"/>
      <c r="E178" s="73">
        <v>0</v>
      </c>
      <c r="F178" s="73"/>
      <c r="G178" s="73">
        <v>1.7</v>
      </c>
      <c r="H178" s="73"/>
      <c r="I178" s="107">
        <f>H178/$H$229</f>
        <v>0</v>
      </c>
      <c r="J178" s="73">
        <f t="shared" ref="J178:J185" si="26">H178-F178</f>
        <v>0</v>
      </c>
      <c r="K178" s="72">
        <v>239000</v>
      </c>
      <c r="L178" s="107">
        <f>K178/$K$229</f>
        <v>1.5067668468911948E-5</v>
      </c>
      <c r="M178" s="73">
        <f t="shared" ref="M178:M185" si="27">H178-K178</f>
        <v>-239000</v>
      </c>
      <c r="N178" s="104" t="e">
        <f t="shared" ref="N178:N185" si="28">K178/H178</f>
        <v>#DIV/0!</v>
      </c>
    </row>
    <row r="179" spans="1:14">
      <c r="A179" s="49"/>
      <c r="B179" s="156" t="s">
        <v>976</v>
      </c>
      <c r="C179" s="157" t="s">
        <v>1124</v>
      </c>
      <c r="D179" s="72"/>
      <c r="E179" s="73">
        <v>0</v>
      </c>
      <c r="F179" s="73"/>
      <c r="G179" s="73">
        <v>1.7</v>
      </c>
      <c r="H179" s="73"/>
      <c r="I179" s="107">
        <f>H179/$H$229</f>
        <v>0</v>
      </c>
      <c r="J179" s="73">
        <f t="shared" si="26"/>
        <v>0</v>
      </c>
      <c r="K179" s="72">
        <v>140026</v>
      </c>
      <c r="L179" s="107">
        <f>K179/$K$229</f>
        <v>8.827888472919934E-6</v>
      </c>
      <c r="M179" s="73">
        <f t="shared" si="27"/>
        <v>-140026</v>
      </c>
      <c r="N179" s="104" t="e">
        <f t="shared" si="28"/>
        <v>#DIV/0!</v>
      </c>
    </row>
    <row r="180" spans="1:14">
      <c r="A180" s="49"/>
      <c r="B180" s="156" t="s">
        <v>908</v>
      </c>
      <c r="C180" s="157" t="s">
        <v>1125</v>
      </c>
      <c r="D180" s="72"/>
      <c r="E180" s="73">
        <v>0</v>
      </c>
      <c r="F180" s="73"/>
      <c r="G180" s="73">
        <v>1.7</v>
      </c>
      <c r="H180" s="73"/>
      <c r="I180" s="107">
        <f>H180/$H$229</f>
        <v>0</v>
      </c>
      <c r="J180" s="73">
        <f t="shared" si="26"/>
        <v>0</v>
      </c>
      <c r="K180" s="72">
        <v>183600</v>
      </c>
      <c r="L180" s="107">
        <f>K180/$K$229</f>
        <v>1.1574995526745748E-5</v>
      </c>
      <c r="M180" s="73">
        <f t="shared" si="27"/>
        <v>-183600</v>
      </c>
      <c r="N180" s="104" t="e">
        <f t="shared" si="28"/>
        <v>#DIV/0!</v>
      </c>
    </row>
    <row r="181" spans="1:14">
      <c r="A181" s="49"/>
      <c r="B181" s="156" t="s">
        <v>900</v>
      </c>
      <c r="C181" s="157" t="s">
        <v>901</v>
      </c>
      <c r="D181" s="72"/>
      <c r="E181" s="73">
        <v>0</v>
      </c>
      <c r="F181" s="73"/>
      <c r="G181" s="73">
        <v>1.7</v>
      </c>
      <c r="H181" s="73"/>
      <c r="I181" s="107">
        <f>H181/$H$229</f>
        <v>0</v>
      </c>
      <c r="J181" s="73">
        <f t="shared" si="26"/>
        <v>0</v>
      </c>
      <c r="K181" s="72">
        <v>1918160</v>
      </c>
      <c r="L181" s="107">
        <f>K181/$K$229</f>
        <v>1.2092970272103824E-4</v>
      </c>
      <c r="M181" s="73">
        <f t="shared" si="27"/>
        <v>-1918160</v>
      </c>
      <c r="N181" s="104" t="e">
        <f t="shared" si="28"/>
        <v>#DIV/0!</v>
      </c>
    </row>
    <row r="182" spans="1:14">
      <c r="A182" s="49"/>
      <c r="B182" s="156" t="s">
        <v>926</v>
      </c>
      <c r="C182" s="157" t="s">
        <v>1126</v>
      </c>
      <c r="D182" s="72"/>
      <c r="E182" s="73">
        <v>0</v>
      </c>
      <c r="F182" s="73"/>
      <c r="G182" s="73">
        <v>1.7</v>
      </c>
      <c r="H182" s="73"/>
      <c r="I182" s="107">
        <f>H182/$H$229</f>
        <v>0</v>
      </c>
      <c r="J182" s="73">
        <f t="shared" si="26"/>
        <v>0</v>
      </c>
      <c r="K182" s="72">
        <v>3808412</v>
      </c>
      <c r="L182" s="107">
        <f>K182/$K$229</f>
        <v>2.4009995568630079E-4</v>
      </c>
      <c r="M182" s="73">
        <f t="shared" si="27"/>
        <v>-3808412</v>
      </c>
      <c r="N182" s="104" t="e">
        <f t="shared" si="28"/>
        <v>#DIV/0!</v>
      </c>
    </row>
    <row r="183" spans="1:14">
      <c r="A183" s="49"/>
      <c r="B183" s="156" t="s">
        <v>920</v>
      </c>
      <c r="C183" s="157" t="s">
        <v>921</v>
      </c>
      <c r="D183" s="72"/>
      <c r="E183" s="73">
        <v>0</v>
      </c>
      <c r="F183" s="73"/>
      <c r="G183" s="73">
        <v>1.7</v>
      </c>
      <c r="H183" s="73"/>
      <c r="I183" s="107">
        <f>H183/$H$229</f>
        <v>0</v>
      </c>
      <c r="J183" s="73">
        <f t="shared" si="26"/>
        <v>0</v>
      </c>
      <c r="K183" s="72">
        <v>2867500</v>
      </c>
      <c r="L183" s="107">
        <f>K183/$K$229</f>
        <v>1.8078049930797074E-4</v>
      </c>
      <c r="M183" s="73">
        <f t="shared" si="27"/>
        <v>-2867500</v>
      </c>
      <c r="N183" s="104" t="e">
        <f t="shared" si="28"/>
        <v>#DIV/0!</v>
      </c>
    </row>
    <row r="184" spans="1:14">
      <c r="A184" s="49"/>
      <c r="B184" s="156" t="s">
        <v>926</v>
      </c>
      <c r="C184" s="157" t="s">
        <v>1126</v>
      </c>
      <c r="D184" s="72"/>
      <c r="E184" s="73">
        <v>0</v>
      </c>
      <c r="F184" s="73"/>
      <c r="G184" s="73">
        <v>1.7</v>
      </c>
      <c r="H184" s="73"/>
      <c r="I184" s="107">
        <f>H184/$H$229</f>
        <v>0</v>
      </c>
      <c r="J184" s="73">
        <f t="shared" si="26"/>
        <v>0</v>
      </c>
      <c r="K184" s="72">
        <v>940000</v>
      </c>
      <c r="L184" s="107">
        <f>K184/$K$229</f>
        <v>5.9261959668523976E-5</v>
      </c>
      <c r="M184" s="73">
        <f t="shared" si="27"/>
        <v>-940000</v>
      </c>
      <c r="N184" s="104" t="e">
        <f t="shared" si="28"/>
        <v>#DIV/0!</v>
      </c>
    </row>
    <row r="185" spans="1:14">
      <c r="A185" s="49"/>
      <c r="B185" s="156" t="s">
        <v>928</v>
      </c>
      <c r="C185" s="157" t="s">
        <v>1127</v>
      </c>
      <c r="D185" s="72"/>
      <c r="E185" s="73">
        <v>0</v>
      </c>
      <c r="F185" s="73"/>
      <c r="G185" s="73">
        <v>1.7</v>
      </c>
      <c r="H185" s="73"/>
      <c r="I185" s="107">
        <f>H185/$H$229</f>
        <v>0</v>
      </c>
      <c r="J185" s="73">
        <f t="shared" si="26"/>
        <v>0</v>
      </c>
      <c r="K185" s="72">
        <v>1227000</v>
      </c>
      <c r="L185" s="107">
        <f>K185/$K$229</f>
        <v>7.7355770758807358E-5</v>
      </c>
      <c r="M185" s="73">
        <f t="shared" si="27"/>
        <v>-1227000</v>
      </c>
      <c r="N185" s="104" t="e">
        <f t="shared" si="28"/>
        <v>#DIV/0!</v>
      </c>
    </row>
    <row r="186" spans="1:14">
      <c r="A186" s="49"/>
      <c r="B186" s="156" t="s">
        <v>492</v>
      </c>
      <c r="C186" s="157" t="s">
        <v>493</v>
      </c>
      <c r="D186" s="72">
        <v>7090</v>
      </c>
      <c r="E186" s="73">
        <v>0</v>
      </c>
      <c r="F186" s="73">
        <v>220006388</v>
      </c>
      <c r="G186" s="73">
        <v>1.7</v>
      </c>
      <c r="H186" s="73">
        <v>577880</v>
      </c>
      <c r="I186" s="107">
        <f>H186/$H$229</f>
        <v>3.9265642233879302E-5</v>
      </c>
      <c r="J186" s="73">
        <f t="shared" si="13"/>
        <v>-219428508</v>
      </c>
      <c r="K186" s="72">
        <v>4090</v>
      </c>
      <c r="L186" s="107">
        <f>K186/$K$229</f>
        <v>2.5785256919602454E-7</v>
      </c>
      <c r="M186" s="73">
        <f t="shared" si="11"/>
        <v>573790</v>
      </c>
      <c r="N186" s="104">
        <f t="shared" si="12"/>
        <v>7.0775939641448049E-3</v>
      </c>
    </row>
    <row r="187" spans="1:14">
      <c r="A187" s="49"/>
      <c r="B187" s="156" t="s">
        <v>494</v>
      </c>
      <c r="C187" s="157" t="s">
        <v>495</v>
      </c>
      <c r="D187" s="72">
        <v>3456360</v>
      </c>
      <c r="E187" s="73">
        <v>0</v>
      </c>
      <c r="F187" s="73">
        <v>0</v>
      </c>
      <c r="G187" s="73">
        <v>0</v>
      </c>
      <c r="H187" s="73"/>
      <c r="I187" s="107">
        <f>H187/$H$229</f>
        <v>0</v>
      </c>
      <c r="J187" s="73">
        <f t="shared" si="13"/>
        <v>0</v>
      </c>
      <c r="K187" s="72">
        <v>1012250</v>
      </c>
      <c r="L187" s="107">
        <f>K187/$K$229</f>
        <v>6.3816934760067446E-5</v>
      </c>
      <c r="M187" s="73">
        <f t="shared" si="11"/>
        <v>-1012250</v>
      </c>
      <c r="N187" s="104" t="e">
        <f t="shared" si="12"/>
        <v>#DIV/0!</v>
      </c>
    </row>
    <row r="188" spans="1:14">
      <c r="A188" s="49"/>
      <c r="B188" s="156" t="s">
        <v>496</v>
      </c>
      <c r="C188" s="157" t="s">
        <v>497</v>
      </c>
      <c r="D188" s="72">
        <v>612370</v>
      </c>
      <c r="E188" s="73">
        <v>0</v>
      </c>
      <c r="F188" s="73">
        <v>0</v>
      </c>
      <c r="G188" s="73">
        <v>0</v>
      </c>
      <c r="H188" s="73"/>
      <c r="I188" s="107">
        <f>H188/$H$229</f>
        <v>0</v>
      </c>
      <c r="J188" s="73">
        <f t="shared" si="13"/>
        <v>0</v>
      </c>
      <c r="K188" s="72">
        <v>877550</v>
      </c>
      <c r="L188" s="107">
        <f>K188/$K$229</f>
        <v>5.5324822028843846E-5</v>
      </c>
      <c r="M188" s="73">
        <f t="shared" si="11"/>
        <v>-877550</v>
      </c>
      <c r="N188" s="104" t="e">
        <f t="shared" si="12"/>
        <v>#DIV/0!</v>
      </c>
    </row>
    <row r="189" spans="1:14">
      <c r="A189" s="49"/>
      <c r="B189" s="156" t="s">
        <v>498</v>
      </c>
      <c r="C189" s="157" t="s">
        <v>499</v>
      </c>
      <c r="D189" s="72">
        <v>2200</v>
      </c>
      <c r="E189" s="73">
        <v>0</v>
      </c>
      <c r="F189" s="73">
        <v>797800</v>
      </c>
      <c r="G189" s="73">
        <v>0</v>
      </c>
      <c r="H189" s="73">
        <v>797800</v>
      </c>
      <c r="I189" s="107">
        <f>H189/$H$229</f>
        <v>5.4208710068161055E-5</v>
      </c>
      <c r="J189" s="73">
        <f t="shared" si="13"/>
        <v>0</v>
      </c>
      <c r="K189" s="72">
        <v>3600</v>
      </c>
      <c r="L189" s="107">
        <f>K189/$K$229</f>
        <v>2.2696069660285778E-7</v>
      </c>
      <c r="M189" s="73">
        <f t="shared" si="11"/>
        <v>794200</v>
      </c>
      <c r="N189" s="104">
        <f t="shared" si="12"/>
        <v>4.5124091250940083E-3</v>
      </c>
    </row>
    <row r="190" spans="1:14">
      <c r="A190" s="49"/>
      <c r="B190" s="156" t="s">
        <v>500</v>
      </c>
      <c r="C190" s="157" t="s">
        <v>501</v>
      </c>
      <c r="D190" s="72">
        <v>61730</v>
      </c>
      <c r="E190" s="73">
        <v>0</v>
      </c>
      <c r="F190" s="73">
        <v>38266</v>
      </c>
      <c r="G190" s="73">
        <v>0</v>
      </c>
      <c r="H190" s="73">
        <v>38266</v>
      </c>
      <c r="I190" s="107">
        <f>H190/$H$229</f>
        <v>2.6000883673455138E-6</v>
      </c>
      <c r="J190" s="73">
        <f t="shared" si="13"/>
        <v>0</v>
      </c>
      <c r="K190" s="72"/>
      <c r="L190" s="107">
        <f>K190/$K$229</f>
        <v>0</v>
      </c>
      <c r="M190" s="73">
        <f t="shared" si="11"/>
        <v>38266</v>
      </c>
      <c r="N190" s="104">
        <f t="shared" si="12"/>
        <v>0</v>
      </c>
    </row>
    <row r="191" spans="1:14">
      <c r="A191" s="49"/>
      <c r="B191" s="156" t="s">
        <v>502</v>
      </c>
      <c r="C191" s="157" t="s">
        <v>503</v>
      </c>
      <c r="D191" s="72">
        <v>3550</v>
      </c>
      <c r="E191" s="73">
        <v>0</v>
      </c>
      <c r="F191" s="73">
        <v>0</v>
      </c>
      <c r="G191" s="73">
        <v>0</v>
      </c>
      <c r="H191" s="73"/>
      <c r="I191" s="107">
        <f>H191/$H$229</f>
        <v>0</v>
      </c>
      <c r="J191" s="73">
        <f t="shared" si="13"/>
        <v>0</v>
      </c>
      <c r="K191" s="72">
        <v>3550</v>
      </c>
      <c r="L191" s="107">
        <f>K191/$K$229</f>
        <v>2.2380846470559587E-7</v>
      </c>
      <c r="M191" s="73">
        <f t="shared" si="11"/>
        <v>-3550</v>
      </c>
      <c r="N191" s="104" t="e">
        <f t="shared" si="12"/>
        <v>#DIV/0!</v>
      </c>
    </row>
    <row r="192" spans="1:14">
      <c r="A192" s="49"/>
      <c r="B192" s="156" t="s">
        <v>504</v>
      </c>
      <c r="C192" s="157" t="s">
        <v>505</v>
      </c>
      <c r="D192" s="72">
        <v>6000</v>
      </c>
      <c r="E192" s="73">
        <v>0</v>
      </c>
      <c r="F192" s="73">
        <v>0</v>
      </c>
      <c r="G192" s="73">
        <v>0</v>
      </c>
      <c r="H192" s="73"/>
      <c r="I192" s="107">
        <f>H192/$H$229</f>
        <v>0</v>
      </c>
      <c r="J192" s="73">
        <f t="shared" ref="J192" si="29">H192-F192</f>
        <v>0</v>
      </c>
      <c r="K192" s="72">
        <v>2000</v>
      </c>
      <c r="L192" s="107">
        <f>K192/$K$229</f>
        <v>1.2608927589047656E-7</v>
      </c>
      <c r="M192" s="73">
        <f t="shared" ref="M192" si="30">H192-K192</f>
        <v>-2000</v>
      </c>
      <c r="N192" s="104" t="e">
        <f t="shared" ref="N192" si="31">K192/H192</f>
        <v>#DIV/0!</v>
      </c>
    </row>
    <row r="193" spans="1:15">
      <c r="A193" s="49"/>
      <c r="B193" s="156"/>
      <c r="C193" s="157"/>
      <c r="D193" s="72"/>
      <c r="E193" s="73">
        <v>0</v>
      </c>
      <c r="F193" s="73">
        <v>0</v>
      </c>
      <c r="G193" s="73">
        <v>0</v>
      </c>
      <c r="H193" s="73"/>
      <c r="I193" s="107">
        <f>H193/$H$229</f>
        <v>0</v>
      </c>
      <c r="J193" s="73">
        <f t="shared" si="13"/>
        <v>0</v>
      </c>
      <c r="K193" s="72">
        <v>33668312</v>
      </c>
      <c r="L193" s="107">
        <f>K193/$K$229</f>
        <v>2.1226065402673213E-3</v>
      </c>
      <c r="M193" s="73">
        <f t="shared" si="11"/>
        <v>-33668312</v>
      </c>
      <c r="N193" s="104" t="e">
        <f t="shared" si="12"/>
        <v>#DIV/0!</v>
      </c>
    </row>
    <row r="194" spans="1:15">
      <c r="A194" s="49"/>
      <c r="B194" s="70"/>
      <c r="C194" s="92" t="s">
        <v>57</v>
      </c>
      <c r="D194" s="77">
        <v>65414990</v>
      </c>
      <c r="E194" s="78">
        <v>0.5</v>
      </c>
      <c r="F194" s="78">
        <v>300000000</v>
      </c>
      <c r="G194" s="78">
        <v>2.2999999999999998</v>
      </c>
      <c r="H194" s="78">
        <f>SUM(H79:H193)</f>
        <v>100000000</v>
      </c>
      <c r="I194" s="108">
        <f>H194/$H$229</f>
        <v>6.7947743880873721E-3</v>
      </c>
      <c r="J194" s="78">
        <f>H194-F194</f>
        <v>-200000000</v>
      </c>
      <c r="K194" s="77">
        <f>SUM(K79:K193)</f>
        <v>72255951</v>
      </c>
      <c r="L194" s="108">
        <f>K194/$K$229</f>
        <v>4.5553502701838776E-3</v>
      </c>
      <c r="M194" s="78">
        <f t="shared" si="11"/>
        <v>27744049</v>
      </c>
      <c r="N194" s="105">
        <f t="shared" si="12"/>
        <v>0.72255950999999996</v>
      </c>
    </row>
    <row r="195" spans="1:15">
      <c r="A195" s="49"/>
      <c r="B195" s="70"/>
      <c r="C195" s="90" t="s">
        <v>87</v>
      </c>
      <c r="D195" s="82">
        <v>3188910073</v>
      </c>
      <c r="E195" s="83">
        <v>100</v>
      </c>
      <c r="F195" s="83"/>
      <c r="G195" s="83"/>
      <c r="H195" s="83"/>
      <c r="I195" s="109">
        <f>H195/$H$229</f>
        <v>0</v>
      </c>
      <c r="J195" s="83">
        <f t="shared" si="13"/>
        <v>0</v>
      </c>
      <c r="K195" s="82">
        <f>K31</f>
        <v>3297775661</v>
      </c>
      <c r="L195" s="109">
        <f>K195/$K$229</f>
        <v>0.20790707257236382</v>
      </c>
      <c r="M195" s="83">
        <f t="shared" si="11"/>
        <v>-3297775661</v>
      </c>
      <c r="N195" s="106" t="e">
        <f t="shared" si="12"/>
        <v>#DIV/0!</v>
      </c>
    </row>
    <row r="196" spans="1:15">
      <c r="A196" s="49"/>
      <c r="B196" s="70"/>
      <c r="C196" s="90" t="s">
        <v>88</v>
      </c>
      <c r="D196" s="82">
        <v>2356705206.4000001</v>
      </c>
      <c r="E196" s="83">
        <v>73.900000000000006</v>
      </c>
      <c r="F196" s="83"/>
      <c r="G196" s="83"/>
      <c r="H196" s="83"/>
      <c r="I196" s="109">
        <f>H196/$H$229</f>
        <v>0</v>
      </c>
      <c r="J196" s="83">
        <f t="shared" si="13"/>
        <v>0</v>
      </c>
      <c r="K196" s="82">
        <f>SUM(K198:K205)</f>
        <v>2432530276.0300002</v>
      </c>
      <c r="L196" s="109">
        <f>K196/$K$229</f>
        <v>0.15335799054314189</v>
      </c>
      <c r="M196" s="83">
        <f t="shared" si="11"/>
        <v>-2432530276.0300002</v>
      </c>
      <c r="N196" s="106" t="e">
        <f t="shared" si="12"/>
        <v>#DIV/0!</v>
      </c>
      <c r="O196" s="110"/>
    </row>
    <row r="197" spans="1:15">
      <c r="A197" s="49"/>
      <c r="B197" s="70" t="s">
        <v>66</v>
      </c>
      <c r="C197" s="91" t="s">
        <v>67</v>
      </c>
      <c r="D197" s="72"/>
      <c r="E197" s="73"/>
      <c r="F197" s="73"/>
      <c r="G197" s="73"/>
      <c r="H197" s="73"/>
      <c r="I197" s="107">
        <f>H197/$H$229</f>
        <v>0</v>
      </c>
      <c r="J197" s="73">
        <f t="shared" si="13"/>
        <v>0</v>
      </c>
      <c r="K197" s="72"/>
      <c r="L197" s="107">
        <f>K197/$K$229</f>
        <v>0</v>
      </c>
      <c r="M197" s="73">
        <f t="shared" ref="M197:M229" si="32">H197-K197</f>
        <v>0</v>
      </c>
      <c r="N197" s="104" t="e">
        <f t="shared" ref="N197:N229" si="33">K197/H197</f>
        <v>#DIV/0!</v>
      </c>
    </row>
    <row r="198" spans="1:15">
      <c r="A198" s="49"/>
      <c r="B198" s="70" t="s">
        <v>96</v>
      </c>
      <c r="C198" s="91" t="s">
        <v>97</v>
      </c>
      <c r="D198" s="72">
        <v>571259</v>
      </c>
      <c r="E198" s="73">
        <v>0</v>
      </c>
      <c r="F198" s="73"/>
      <c r="G198" s="73"/>
      <c r="H198" s="73"/>
      <c r="I198" s="107">
        <f>H198/$H$229</f>
        <v>0</v>
      </c>
      <c r="J198" s="73">
        <f t="shared" si="13"/>
        <v>0</v>
      </c>
      <c r="K198" s="72">
        <v>395695</v>
      </c>
      <c r="L198" s="107">
        <f>K198/$K$229</f>
        <v>2.4946448011741059E-5</v>
      </c>
      <c r="M198" s="73">
        <f t="shared" si="32"/>
        <v>-395695</v>
      </c>
      <c r="N198" s="104" t="e">
        <f t="shared" si="33"/>
        <v>#DIV/0!</v>
      </c>
    </row>
    <row r="199" spans="1:15">
      <c r="A199" s="49"/>
      <c r="B199" s="70" t="s">
        <v>198</v>
      </c>
      <c r="C199" s="91" t="s">
        <v>199</v>
      </c>
      <c r="D199" s="72">
        <v>27036299</v>
      </c>
      <c r="E199" s="73">
        <v>0.8</v>
      </c>
      <c r="F199" s="73"/>
      <c r="G199" s="73"/>
      <c r="H199" s="73"/>
      <c r="I199" s="107">
        <f t="shared" ref="I199:I229" si="34">H199/$H$229</f>
        <v>0</v>
      </c>
      <c r="J199" s="73">
        <f t="shared" ref="J199:J229" si="35">H199-F199</f>
        <v>0</v>
      </c>
      <c r="K199" s="72">
        <v>799000</v>
      </c>
      <c r="L199" s="107">
        <f t="shared" ref="L199:L229" si="36">K199/$K$229</f>
        <v>5.037266571824538E-5</v>
      </c>
      <c r="M199" s="73">
        <f t="shared" si="32"/>
        <v>-799000</v>
      </c>
      <c r="N199" s="104" t="e">
        <f t="shared" si="33"/>
        <v>#DIV/0!</v>
      </c>
    </row>
    <row r="200" spans="1:15">
      <c r="A200" s="49"/>
      <c r="B200" s="70" t="s">
        <v>208</v>
      </c>
      <c r="C200" s="91" t="s">
        <v>209</v>
      </c>
      <c r="D200" s="72">
        <v>655981</v>
      </c>
      <c r="E200" s="73">
        <v>0</v>
      </c>
      <c r="F200" s="73"/>
      <c r="G200" s="73"/>
      <c r="H200" s="73"/>
      <c r="I200" s="107">
        <f t="shared" si="34"/>
        <v>0</v>
      </c>
      <c r="J200" s="73">
        <f t="shared" si="35"/>
        <v>0</v>
      </c>
      <c r="K200" s="72">
        <v>131680</v>
      </c>
      <c r="L200" s="107">
        <f t="shared" si="36"/>
        <v>8.3017179246289752E-6</v>
      </c>
      <c r="M200" s="73">
        <f t="shared" si="32"/>
        <v>-131680</v>
      </c>
      <c r="N200" s="104" t="e">
        <f t="shared" si="33"/>
        <v>#DIV/0!</v>
      </c>
    </row>
    <row r="201" spans="1:15">
      <c r="A201" s="49"/>
      <c r="B201" s="70" t="s">
        <v>290</v>
      </c>
      <c r="C201" s="91" t="s">
        <v>291</v>
      </c>
      <c r="D201" s="72">
        <v>2222507001</v>
      </c>
      <c r="E201" s="73">
        <v>69.7</v>
      </c>
      <c r="F201" s="73"/>
      <c r="G201" s="73"/>
      <c r="H201" s="73"/>
      <c r="I201" s="107">
        <f t="shared" si="34"/>
        <v>0</v>
      </c>
      <c r="J201" s="73">
        <f t="shared" si="35"/>
        <v>0</v>
      </c>
      <c r="K201" s="72">
        <v>2325463301.23</v>
      </c>
      <c r="L201" s="107">
        <f t="shared" si="36"/>
        <v>0.14660799188098392</v>
      </c>
      <c r="M201" s="73">
        <f t="shared" si="32"/>
        <v>-2325463301.23</v>
      </c>
      <c r="N201" s="104" t="e">
        <f t="shared" si="33"/>
        <v>#DIV/0!</v>
      </c>
    </row>
    <row r="202" spans="1:15">
      <c r="A202" s="49"/>
      <c r="B202" s="70" t="s">
        <v>292</v>
      </c>
      <c r="C202" s="91" t="s">
        <v>293</v>
      </c>
      <c r="D202" s="72">
        <v>1871000</v>
      </c>
      <c r="E202" s="73">
        <v>0.1</v>
      </c>
      <c r="F202" s="73"/>
      <c r="G202" s="73"/>
      <c r="H202" s="73"/>
      <c r="I202" s="107">
        <f t="shared" si="34"/>
        <v>0</v>
      </c>
      <c r="J202" s="73">
        <f t="shared" si="35"/>
        <v>0</v>
      </c>
      <c r="K202" s="72">
        <v>15576000</v>
      </c>
      <c r="L202" s="107">
        <f t="shared" si="36"/>
        <v>9.8198328063503135E-4</v>
      </c>
      <c r="M202" s="73">
        <f t="shared" si="32"/>
        <v>-15576000</v>
      </c>
      <c r="N202" s="104" t="e">
        <f t="shared" si="33"/>
        <v>#DIV/0!</v>
      </c>
    </row>
    <row r="203" spans="1:15">
      <c r="A203" s="49"/>
      <c r="B203" s="70" t="s">
        <v>191</v>
      </c>
      <c r="C203" s="91" t="s">
        <v>192</v>
      </c>
      <c r="D203" s="72">
        <v>103464566.40000001</v>
      </c>
      <c r="E203" s="73">
        <v>3.2</v>
      </c>
      <c r="F203" s="73"/>
      <c r="G203" s="73"/>
      <c r="H203" s="73"/>
      <c r="I203" s="107">
        <f t="shared" si="34"/>
        <v>0</v>
      </c>
      <c r="J203" s="73">
        <f t="shared" si="35"/>
        <v>0</v>
      </c>
      <c r="K203" s="72">
        <v>89577375.799999997</v>
      </c>
      <c r="L203" s="107">
        <f t="shared" si="36"/>
        <v>5.6473732253955484E-3</v>
      </c>
      <c r="M203" s="73">
        <f t="shared" si="32"/>
        <v>-89577375.799999997</v>
      </c>
      <c r="N203" s="104" t="e">
        <f t="shared" si="33"/>
        <v>#DIV/0!</v>
      </c>
    </row>
    <row r="204" spans="1:15">
      <c r="A204" s="49"/>
      <c r="B204" s="70" t="s">
        <v>506</v>
      </c>
      <c r="C204" s="91" t="s">
        <v>507</v>
      </c>
      <c r="D204" s="72">
        <v>444962</v>
      </c>
      <c r="E204" s="73">
        <v>0</v>
      </c>
      <c r="F204" s="73"/>
      <c r="G204" s="73"/>
      <c r="H204" s="73"/>
      <c r="I204" s="107">
        <f t="shared" si="34"/>
        <v>0</v>
      </c>
      <c r="J204" s="73">
        <f t="shared" si="35"/>
        <v>0</v>
      </c>
      <c r="K204" s="72">
        <v>529224</v>
      </c>
      <c r="L204" s="107">
        <f t="shared" si="36"/>
        <v>3.3364735471930781E-5</v>
      </c>
      <c r="M204" s="73">
        <f t="shared" si="32"/>
        <v>-529224</v>
      </c>
      <c r="N204" s="104" t="e">
        <f t="shared" si="33"/>
        <v>#DIV/0!</v>
      </c>
    </row>
    <row r="205" spans="1:15">
      <c r="A205" s="49"/>
      <c r="B205" s="70" t="s">
        <v>508</v>
      </c>
      <c r="C205" s="91" t="s">
        <v>509</v>
      </c>
      <c r="D205" s="72">
        <v>154138</v>
      </c>
      <c r="E205" s="73">
        <v>0</v>
      </c>
      <c r="F205" s="73"/>
      <c r="G205" s="73"/>
      <c r="H205" s="73"/>
      <c r="I205" s="107">
        <f t="shared" si="34"/>
        <v>0</v>
      </c>
      <c r="J205" s="73">
        <f t="shared" si="35"/>
        <v>0</v>
      </c>
      <c r="K205" s="72">
        <v>58000</v>
      </c>
      <c r="L205" s="107">
        <f t="shared" si="36"/>
        <v>3.6565890008238198E-6</v>
      </c>
      <c r="M205" s="73">
        <f t="shared" si="32"/>
        <v>-58000</v>
      </c>
      <c r="N205" s="104" t="e">
        <f t="shared" si="33"/>
        <v>#DIV/0!</v>
      </c>
    </row>
    <row r="206" spans="1:15">
      <c r="A206" s="49"/>
      <c r="B206" s="70"/>
      <c r="C206" s="90" t="s">
        <v>195</v>
      </c>
      <c r="D206" s="82">
        <v>832204866.60000002</v>
      </c>
      <c r="E206" s="83">
        <v>26.1</v>
      </c>
      <c r="F206" s="83"/>
      <c r="G206" s="83"/>
      <c r="H206" s="83"/>
      <c r="I206" s="109">
        <f t="shared" si="34"/>
        <v>0</v>
      </c>
      <c r="J206" s="83">
        <f t="shared" si="35"/>
        <v>0</v>
      </c>
      <c r="K206" s="82">
        <f>SUM(K207:K228)</f>
        <v>865245385.07999992</v>
      </c>
      <c r="L206" s="109">
        <f t="shared" si="36"/>
        <v>5.4549082036156868E-2</v>
      </c>
      <c r="M206" s="83">
        <f t="shared" si="32"/>
        <v>-865245385.07999992</v>
      </c>
      <c r="N206" s="106" t="e">
        <f t="shared" si="33"/>
        <v>#DIV/0!</v>
      </c>
    </row>
    <row r="207" spans="1:15">
      <c r="A207" s="49"/>
      <c r="B207" s="70" t="s">
        <v>66</v>
      </c>
      <c r="C207" s="91" t="s">
        <v>67</v>
      </c>
      <c r="D207" s="72"/>
      <c r="E207" s="73"/>
      <c r="F207" s="73"/>
      <c r="G207" s="73"/>
      <c r="H207" s="73"/>
      <c r="I207" s="107">
        <f t="shared" si="34"/>
        <v>0</v>
      </c>
      <c r="J207" s="73">
        <f t="shared" si="35"/>
        <v>0</v>
      </c>
      <c r="K207" s="72"/>
      <c r="L207" s="107">
        <f t="shared" si="36"/>
        <v>0</v>
      </c>
      <c r="M207" s="73">
        <f t="shared" si="32"/>
        <v>0</v>
      </c>
      <c r="N207" s="104" t="e">
        <f t="shared" si="33"/>
        <v>#DIV/0!</v>
      </c>
    </row>
    <row r="208" spans="1:15">
      <c r="A208" s="49"/>
      <c r="B208" s="70" t="s">
        <v>510</v>
      </c>
      <c r="C208" s="91" t="s">
        <v>511</v>
      </c>
      <c r="D208" s="72">
        <v>552000</v>
      </c>
      <c r="E208" s="73">
        <v>0</v>
      </c>
      <c r="F208" s="73"/>
      <c r="G208" s="73"/>
      <c r="H208" s="73"/>
      <c r="I208" s="107">
        <f t="shared" si="34"/>
        <v>0</v>
      </c>
      <c r="J208" s="73">
        <f t="shared" si="35"/>
        <v>0</v>
      </c>
      <c r="K208" s="72">
        <v>2400000</v>
      </c>
      <c r="L208" s="107">
        <f t="shared" si="36"/>
        <v>1.5130713106857187E-4</v>
      </c>
      <c r="M208" s="73">
        <f t="shared" si="32"/>
        <v>-2400000</v>
      </c>
      <c r="N208" s="104" t="e">
        <f t="shared" si="33"/>
        <v>#DIV/0!</v>
      </c>
    </row>
    <row r="209" spans="1:14">
      <c r="A209" s="49"/>
      <c r="B209" s="70" t="s">
        <v>340</v>
      </c>
      <c r="C209" s="91" t="s">
        <v>341</v>
      </c>
      <c r="D209" s="72">
        <v>16264221</v>
      </c>
      <c r="E209" s="73">
        <v>0.5</v>
      </c>
      <c r="F209" s="73"/>
      <c r="G209" s="73"/>
      <c r="H209" s="73"/>
      <c r="I209" s="107">
        <f t="shared" si="34"/>
        <v>0</v>
      </c>
      <c r="J209" s="73">
        <f t="shared" si="35"/>
        <v>0</v>
      </c>
      <c r="K209" s="72">
        <v>1848359</v>
      </c>
      <c r="L209" s="107">
        <f t="shared" si="36"/>
        <v>1.1652912394782268E-4</v>
      </c>
      <c r="M209" s="73">
        <f t="shared" si="32"/>
        <v>-1848359</v>
      </c>
      <c r="N209" s="104" t="e">
        <f t="shared" si="33"/>
        <v>#DIV/0!</v>
      </c>
    </row>
    <row r="210" spans="1:14">
      <c r="A210" s="49"/>
      <c r="B210" s="70" t="s">
        <v>342</v>
      </c>
      <c r="C210" s="91" t="s">
        <v>343</v>
      </c>
      <c r="D210" s="72">
        <v>5626</v>
      </c>
      <c r="E210" s="73">
        <v>0</v>
      </c>
      <c r="F210" s="73"/>
      <c r="G210" s="73"/>
      <c r="H210" s="73"/>
      <c r="I210" s="107">
        <f t="shared" si="34"/>
        <v>0</v>
      </c>
      <c r="J210" s="73">
        <f t="shared" si="35"/>
        <v>0</v>
      </c>
      <c r="K210" s="72"/>
      <c r="L210" s="107">
        <f t="shared" si="36"/>
        <v>0</v>
      </c>
      <c r="M210" s="73">
        <f t="shared" si="32"/>
        <v>0</v>
      </c>
      <c r="N210" s="104" t="e">
        <f t="shared" si="33"/>
        <v>#DIV/0!</v>
      </c>
    </row>
    <row r="211" spans="1:14">
      <c r="A211" s="49"/>
      <c r="B211" s="70" t="s">
        <v>346</v>
      </c>
      <c r="C211" s="91" t="s">
        <v>347</v>
      </c>
      <c r="D211" s="72">
        <v>11684745</v>
      </c>
      <c r="E211" s="73">
        <v>0.4</v>
      </c>
      <c r="F211" s="73"/>
      <c r="G211" s="73"/>
      <c r="H211" s="73"/>
      <c r="I211" s="107">
        <f t="shared" si="34"/>
        <v>0</v>
      </c>
      <c r="J211" s="73">
        <f t="shared" si="35"/>
        <v>0</v>
      </c>
      <c r="K211" s="72"/>
      <c r="L211" s="107">
        <f t="shared" si="36"/>
        <v>0</v>
      </c>
      <c r="M211" s="73">
        <f t="shared" si="32"/>
        <v>0</v>
      </c>
      <c r="N211" s="104" t="e">
        <f t="shared" si="33"/>
        <v>#DIV/0!</v>
      </c>
    </row>
    <row r="212" spans="1:14">
      <c r="A212" s="49"/>
      <c r="B212" s="70" t="s">
        <v>348</v>
      </c>
      <c r="C212" s="91" t="s">
        <v>349</v>
      </c>
      <c r="D212" s="72">
        <v>0</v>
      </c>
      <c r="E212" s="73">
        <v>0</v>
      </c>
      <c r="F212" s="73"/>
      <c r="G212" s="73"/>
      <c r="H212" s="73"/>
      <c r="I212" s="107">
        <f t="shared" si="34"/>
        <v>0</v>
      </c>
      <c r="J212" s="73">
        <f t="shared" si="35"/>
        <v>0</v>
      </c>
      <c r="K212" s="72">
        <v>147530763</v>
      </c>
      <c r="L212" s="107">
        <f t="shared" si="36"/>
        <v>9.3010235391197543E-3</v>
      </c>
      <c r="M212" s="73">
        <f t="shared" si="32"/>
        <v>-147530763</v>
      </c>
      <c r="N212" s="104" t="e">
        <f t="shared" si="33"/>
        <v>#DIV/0!</v>
      </c>
    </row>
    <row r="213" spans="1:14">
      <c r="A213" s="49"/>
      <c r="B213" s="70" t="s">
        <v>512</v>
      </c>
      <c r="C213" s="91" t="s">
        <v>513</v>
      </c>
      <c r="D213" s="72">
        <v>39910</v>
      </c>
      <c r="E213" s="73">
        <v>0</v>
      </c>
      <c r="F213" s="73"/>
      <c r="G213" s="73"/>
      <c r="H213" s="73"/>
      <c r="I213" s="107">
        <f t="shared" si="34"/>
        <v>0</v>
      </c>
      <c r="J213" s="73">
        <f t="shared" si="35"/>
        <v>0</v>
      </c>
      <c r="K213" s="72"/>
      <c r="L213" s="107">
        <f t="shared" si="36"/>
        <v>0</v>
      </c>
      <c r="M213" s="73">
        <f t="shared" si="32"/>
        <v>0</v>
      </c>
      <c r="N213" s="104" t="e">
        <f t="shared" si="33"/>
        <v>#DIV/0!</v>
      </c>
    </row>
    <row r="214" spans="1:14">
      <c r="A214" s="49"/>
      <c r="B214" s="70" t="s">
        <v>514</v>
      </c>
      <c r="C214" s="91" t="s">
        <v>515</v>
      </c>
      <c r="D214" s="72">
        <v>3283829</v>
      </c>
      <c r="E214" s="73">
        <v>0.1</v>
      </c>
      <c r="F214" s="73"/>
      <c r="G214" s="73"/>
      <c r="H214" s="73"/>
      <c r="I214" s="107">
        <f t="shared" si="34"/>
        <v>0</v>
      </c>
      <c r="J214" s="73">
        <f t="shared" si="35"/>
        <v>0</v>
      </c>
      <c r="K214" s="72">
        <v>7014861</v>
      </c>
      <c r="L214" s="107">
        <f t="shared" si="36"/>
        <v>4.4224937198117208E-4</v>
      </c>
      <c r="M214" s="73">
        <f t="shared" si="32"/>
        <v>-7014861</v>
      </c>
      <c r="N214" s="104" t="e">
        <f t="shared" si="33"/>
        <v>#DIV/0!</v>
      </c>
    </row>
    <row r="215" spans="1:14">
      <c r="A215" s="49"/>
      <c r="B215" s="70" t="s">
        <v>1128</v>
      </c>
      <c r="C215" s="91" t="s">
        <v>1129</v>
      </c>
      <c r="D215" s="72">
        <v>16442284</v>
      </c>
      <c r="E215" s="73">
        <v>0.5</v>
      </c>
      <c r="F215" s="73"/>
      <c r="G215" s="73"/>
      <c r="H215" s="73"/>
      <c r="I215" s="107">
        <f t="shared" si="34"/>
        <v>0</v>
      </c>
      <c r="J215" s="73">
        <f t="shared" si="35"/>
        <v>0</v>
      </c>
      <c r="K215" s="72">
        <v>28963430.280000001</v>
      </c>
      <c r="L215" s="107">
        <f t="shared" si="36"/>
        <v>1.8259889756547512E-3</v>
      </c>
      <c r="M215" s="73">
        <f t="shared" si="32"/>
        <v>-28963430.280000001</v>
      </c>
      <c r="N215" s="104" t="e">
        <f t="shared" si="33"/>
        <v>#DIV/0!</v>
      </c>
    </row>
    <row r="216" spans="1:14">
      <c r="A216" s="49"/>
      <c r="B216" s="70" t="s">
        <v>516</v>
      </c>
      <c r="C216" s="91" t="s">
        <v>517</v>
      </c>
      <c r="D216" s="72">
        <v>199325540.59999999</v>
      </c>
      <c r="E216" s="73">
        <v>6.3</v>
      </c>
      <c r="F216" s="73"/>
      <c r="G216" s="73"/>
      <c r="H216" s="73"/>
      <c r="I216" s="107">
        <f t="shared" si="34"/>
        <v>0</v>
      </c>
      <c r="J216" s="73">
        <f t="shared" si="35"/>
        <v>0</v>
      </c>
      <c r="K216" s="72">
        <v>365404239</v>
      </c>
      <c r="L216" s="107">
        <f t="shared" si="36"/>
        <v>2.3036777951410316E-2</v>
      </c>
      <c r="M216" s="73">
        <f t="shared" si="32"/>
        <v>-365404239</v>
      </c>
      <c r="N216" s="104" t="e">
        <f t="shared" si="33"/>
        <v>#DIV/0!</v>
      </c>
    </row>
    <row r="217" spans="1:14">
      <c r="A217" s="49"/>
      <c r="B217" s="70" t="s">
        <v>518</v>
      </c>
      <c r="C217" s="91" t="s">
        <v>519</v>
      </c>
      <c r="D217" s="72">
        <v>50891119</v>
      </c>
      <c r="E217" s="73">
        <v>1.6</v>
      </c>
      <c r="F217" s="73"/>
      <c r="G217" s="73"/>
      <c r="H217" s="73"/>
      <c r="I217" s="107">
        <f t="shared" si="34"/>
        <v>0</v>
      </c>
      <c r="J217" s="73">
        <f t="shared" si="35"/>
        <v>0</v>
      </c>
      <c r="K217" s="72">
        <v>21643178</v>
      </c>
      <c r="L217" s="107">
        <f t="shared" si="36"/>
        <v>1.3644863209943462E-3</v>
      </c>
      <c r="M217" s="73">
        <f t="shared" si="32"/>
        <v>-21643178</v>
      </c>
      <c r="N217" s="104" t="e">
        <f t="shared" si="33"/>
        <v>#DIV/0!</v>
      </c>
    </row>
    <row r="218" spans="1:14">
      <c r="A218" s="49"/>
      <c r="B218" s="70" t="s">
        <v>520</v>
      </c>
      <c r="C218" s="91" t="s">
        <v>521</v>
      </c>
      <c r="D218" s="72">
        <v>143177379</v>
      </c>
      <c r="E218" s="73">
        <v>4.5</v>
      </c>
      <c r="F218" s="73"/>
      <c r="G218" s="73"/>
      <c r="H218" s="73"/>
      <c r="I218" s="107">
        <f t="shared" si="34"/>
        <v>0</v>
      </c>
      <c r="J218" s="73">
        <f t="shared" si="35"/>
        <v>0</v>
      </c>
      <c r="K218" s="72">
        <v>94801793</v>
      </c>
      <c r="L218" s="107">
        <f t="shared" si="36"/>
        <v>5.976744716244424E-3</v>
      </c>
      <c r="M218" s="73">
        <f t="shared" si="32"/>
        <v>-94801793</v>
      </c>
      <c r="N218" s="104" t="e">
        <f t="shared" si="33"/>
        <v>#DIV/0!</v>
      </c>
    </row>
    <row r="219" spans="1:14">
      <c r="A219" s="49"/>
      <c r="B219" s="70" t="s">
        <v>522</v>
      </c>
      <c r="C219" s="91" t="s">
        <v>523</v>
      </c>
      <c r="D219" s="72">
        <v>38003992</v>
      </c>
      <c r="E219" s="73">
        <v>1.2</v>
      </c>
      <c r="F219" s="73"/>
      <c r="G219" s="73"/>
      <c r="H219" s="73"/>
      <c r="I219" s="107">
        <f t="shared" si="34"/>
        <v>0</v>
      </c>
      <c r="J219" s="73">
        <f t="shared" si="35"/>
        <v>0</v>
      </c>
      <c r="K219" s="72">
        <v>20774760</v>
      </c>
      <c r="L219" s="107">
        <f t="shared" si="36"/>
        <v>1.3097372225992182E-3</v>
      </c>
      <c r="M219" s="73">
        <f t="shared" si="32"/>
        <v>-20774760</v>
      </c>
      <c r="N219" s="104" t="e">
        <f t="shared" si="33"/>
        <v>#DIV/0!</v>
      </c>
    </row>
    <row r="220" spans="1:14">
      <c r="A220" s="49"/>
      <c r="B220" s="70" t="s">
        <v>524</v>
      </c>
      <c r="C220" s="91" t="s">
        <v>525</v>
      </c>
      <c r="D220" s="72">
        <v>8463252</v>
      </c>
      <c r="E220" s="73">
        <v>0.3</v>
      </c>
      <c r="F220" s="73"/>
      <c r="G220" s="73"/>
      <c r="H220" s="73"/>
      <c r="I220" s="107">
        <f t="shared" si="34"/>
        <v>0</v>
      </c>
      <c r="J220" s="73">
        <f t="shared" si="35"/>
        <v>0</v>
      </c>
      <c r="K220" s="72">
        <v>6278136</v>
      </c>
      <c r="L220" s="107">
        <f t="shared" si="36"/>
        <v>3.9580281109096642E-4</v>
      </c>
      <c r="M220" s="73">
        <f t="shared" si="32"/>
        <v>-6278136</v>
      </c>
      <c r="N220" s="104" t="e">
        <f t="shared" si="33"/>
        <v>#DIV/0!</v>
      </c>
    </row>
    <row r="221" spans="1:14">
      <c r="A221" s="49"/>
      <c r="B221" s="70" t="s">
        <v>526</v>
      </c>
      <c r="C221" s="91" t="s">
        <v>527</v>
      </c>
      <c r="D221" s="72">
        <v>19600</v>
      </c>
      <c r="E221" s="73">
        <v>0</v>
      </c>
      <c r="F221" s="73"/>
      <c r="G221" s="73"/>
      <c r="H221" s="73"/>
      <c r="I221" s="107">
        <f t="shared" si="34"/>
        <v>0</v>
      </c>
      <c r="J221" s="73">
        <f t="shared" si="35"/>
        <v>0</v>
      </c>
      <c r="K221" s="72"/>
      <c r="L221" s="107">
        <f t="shared" si="36"/>
        <v>0</v>
      </c>
      <c r="M221" s="73">
        <f t="shared" si="32"/>
        <v>0</v>
      </c>
      <c r="N221" s="104" t="e">
        <f t="shared" si="33"/>
        <v>#DIV/0!</v>
      </c>
    </row>
    <row r="222" spans="1:14">
      <c r="A222" s="49"/>
      <c r="B222" s="70" t="s">
        <v>528</v>
      </c>
      <c r="C222" s="91" t="s">
        <v>529</v>
      </c>
      <c r="D222" s="72">
        <v>0</v>
      </c>
      <c r="E222" s="73">
        <v>0</v>
      </c>
      <c r="F222" s="73"/>
      <c r="G222" s="73"/>
      <c r="H222" s="73"/>
      <c r="I222" s="107">
        <f t="shared" si="34"/>
        <v>0</v>
      </c>
      <c r="J222" s="73">
        <f t="shared" si="35"/>
        <v>0</v>
      </c>
      <c r="K222" s="72">
        <v>475046</v>
      </c>
      <c r="L222" s="107">
        <f t="shared" si="36"/>
        <v>2.994910307733366E-5</v>
      </c>
      <c r="M222" s="73">
        <f t="shared" si="32"/>
        <v>-475046</v>
      </c>
      <c r="N222" s="104" t="e">
        <f t="shared" si="33"/>
        <v>#DIV/0!</v>
      </c>
    </row>
    <row r="223" spans="1:14">
      <c r="A223" s="49"/>
      <c r="B223" s="70" t="s">
        <v>470</v>
      </c>
      <c r="C223" s="91" t="s">
        <v>471</v>
      </c>
      <c r="D223" s="72">
        <v>0</v>
      </c>
      <c r="E223" s="73">
        <v>0</v>
      </c>
      <c r="F223" s="73"/>
      <c r="G223" s="73"/>
      <c r="H223" s="73"/>
      <c r="I223" s="107">
        <f t="shared" si="34"/>
        <v>0</v>
      </c>
      <c r="J223" s="73">
        <f t="shared" si="35"/>
        <v>0</v>
      </c>
      <c r="K223" s="72">
        <v>406010</v>
      </c>
      <c r="L223" s="107">
        <f t="shared" si="36"/>
        <v>2.5596753452146191E-5</v>
      </c>
      <c r="M223" s="73">
        <f t="shared" si="32"/>
        <v>-406010</v>
      </c>
      <c r="N223" s="104" t="e">
        <f t="shared" si="33"/>
        <v>#DIV/0!</v>
      </c>
    </row>
    <row r="224" spans="1:14">
      <c r="A224" s="49"/>
      <c r="B224" s="70" t="s">
        <v>290</v>
      </c>
      <c r="C224" s="91" t="s">
        <v>291</v>
      </c>
      <c r="D224" s="72">
        <v>301118223</v>
      </c>
      <c r="E224" s="73">
        <v>9.4</v>
      </c>
      <c r="F224" s="73"/>
      <c r="G224" s="73"/>
      <c r="H224" s="73"/>
      <c r="I224" s="107">
        <f t="shared" si="34"/>
        <v>0</v>
      </c>
      <c r="J224" s="73">
        <f t="shared" si="35"/>
        <v>0</v>
      </c>
      <c r="K224" s="72">
        <v>143570280.80000001</v>
      </c>
      <c r="L224" s="107">
        <f t="shared" si="36"/>
        <v>9.0513363727321942E-3</v>
      </c>
      <c r="M224" s="73">
        <f t="shared" si="32"/>
        <v>-143570280.80000001</v>
      </c>
      <c r="N224" s="104" t="e">
        <f t="shared" si="33"/>
        <v>#DIV/0!</v>
      </c>
    </row>
    <row r="225" spans="1:14">
      <c r="A225" s="49"/>
      <c r="B225" s="70" t="s">
        <v>530</v>
      </c>
      <c r="C225" s="91" t="s">
        <v>531</v>
      </c>
      <c r="D225" s="72">
        <v>31158840</v>
      </c>
      <c r="E225" s="73">
        <v>1</v>
      </c>
      <c r="F225" s="73"/>
      <c r="G225" s="73"/>
      <c r="H225" s="73"/>
      <c r="I225" s="107">
        <f t="shared" si="34"/>
        <v>0</v>
      </c>
      <c r="J225" s="73">
        <f t="shared" si="35"/>
        <v>0</v>
      </c>
      <c r="K225" s="72">
        <v>23418271</v>
      </c>
      <c r="L225" s="107">
        <f t="shared" si="36"/>
        <v>1.4763964164984731E-3</v>
      </c>
      <c r="M225" s="73">
        <f t="shared" si="32"/>
        <v>-23418271</v>
      </c>
      <c r="N225" s="104" t="e">
        <f t="shared" si="33"/>
        <v>#DIV/0!</v>
      </c>
    </row>
    <row r="226" spans="1:14">
      <c r="A226" s="49"/>
      <c r="B226" s="70" t="s">
        <v>532</v>
      </c>
      <c r="C226" s="91" t="s">
        <v>533</v>
      </c>
      <c r="D226" s="72">
        <v>0</v>
      </c>
      <c r="E226" s="73">
        <v>0</v>
      </c>
      <c r="F226" s="73"/>
      <c r="G226" s="73"/>
      <c r="H226" s="73"/>
      <c r="I226" s="107">
        <f t="shared" si="34"/>
        <v>0</v>
      </c>
      <c r="J226" s="73">
        <f t="shared" si="35"/>
        <v>0</v>
      </c>
      <c r="K226" s="72">
        <v>573458</v>
      </c>
      <c r="L226" s="107">
        <f t="shared" si="36"/>
        <v>3.6153451986800449E-5</v>
      </c>
      <c r="M226" s="73">
        <f t="shared" si="32"/>
        <v>-573458</v>
      </c>
      <c r="N226" s="104" t="e">
        <f t="shared" si="33"/>
        <v>#DIV/0!</v>
      </c>
    </row>
    <row r="227" spans="1:14">
      <c r="A227" s="49"/>
      <c r="B227" s="70" t="s">
        <v>534</v>
      </c>
      <c r="C227" s="91" t="s">
        <v>535</v>
      </c>
      <c r="D227" s="72">
        <v>11643506</v>
      </c>
      <c r="E227" s="73">
        <v>0.4</v>
      </c>
      <c r="F227" s="73"/>
      <c r="G227" s="73"/>
      <c r="H227" s="73"/>
      <c r="I227" s="107">
        <f t="shared" si="34"/>
        <v>0</v>
      </c>
      <c r="J227" s="73">
        <f t="shared" si="35"/>
        <v>0</v>
      </c>
      <c r="K227" s="72"/>
      <c r="L227" s="107">
        <f t="shared" si="36"/>
        <v>0</v>
      </c>
      <c r="M227" s="73">
        <f t="shared" si="32"/>
        <v>0</v>
      </c>
      <c r="N227" s="104" t="e">
        <f t="shared" si="33"/>
        <v>#DIV/0!</v>
      </c>
    </row>
    <row r="228" spans="1:14">
      <c r="A228" s="49"/>
      <c r="B228" s="70" t="s">
        <v>286</v>
      </c>
      <c r="C228" s="91" t="s">
        <v>287</v>
      </c>
      <c r="D228" s="72">
        <v>130800</v>
      </c>
      <c r="E228" s="73">
        <v>0</v>
      </c>
      <c r="F228" s="73"/>
      <c r="G228" s="73"/>
      <c r="H228" s="73"/>
      <c r="I228" s="107">
        <f t="shared" si="34"/>
        <v>0</v>
      </c>
      <c r="J228" s="73">
        <f t="shared" si="35"/>
        <v>0</v>
      </c>
      <c r="K228" s="72">
        <v>142800</v>
      </c>
      <c r="L228" s="107">
        <f t="shared" si="36"/>
        <v>9.0027742985800255E-6</v>
      </c>
      <c r="M228" s="73">
        <f t="shared" si="32"/>
        <v>-142800</v>
      </c>
      <c r="N228" s="104" t="e">
        <f t="shared" si="33"/>
        <v>#DIV/0!</v>
      </c>
    </row>
    <row r="229" spans="1:14" ht="15.75" thickBot="1">
      <c r="A229" s="49"/>
      <c r="B229" s="70"/>
      <c r="C229" s="93" t="s">
        <v>62</v>
      </c>
      <c r="D229" s="94">
        <v>16290907031.92</v>
      </c>
      <c r="E229" s="95"/>
      <c r="F229" s="95">
        <v>13030000000</v>
      </c>
      <c r="G229" s="95"/>
      <c r="H229" s="95">
        <f>H36+H42</f>
        <v>14717192108</v>
      </c>
      <c r="I229" s="112">
        <f t="shared" si="34"/>
        <v>1</v>
      </c>
      <c r="J229" s="95">
        <f t="shared" si="35"/>
        <v>1687192108</v>
      </c>
      <c r="K229" s="94">
        <f>K36+K42+K195</f>
        <v>15861777188.230001</v>
      </c>
      <c r="L229" s="112">
        <f t="shared" si="36"/>
        <v>1</v>
      </c>
      <c r="M229" s="95">
        <f t="shared" si="32"/>
        <v>-1144585080.2300014</v>
      </c>
      <c r="N229" s="111">
        <f t="shared" si="33"/>
        <v>1.0777719738813374</v>
      </c>
    </row>
    <row r="230" spans="1:14" ht="15.75" thickTop="1">
      <c r="A230" s="49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</row>
    <row r="231" spans="1:14">
      <c r="A231" s="49"/>
      <c r="B231" s="50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</row>
    <row r="232" spans="1:14">
      <c r="A232" s="49"/>
      <c r="B232" s="137" t="s">
        <v>89</v>
      </c>
      <c r="C232" s="97" t="s">
        <v>90</v>
      </c>
      <c r="D232" s="137" t="s">
        <v>91</v>
      </c>
      <c r="E232" s="137"/>
      <c r="F232" s="97" t="s">
        <v>90</v>
      </c>
      <c r="G232" s="138"/>
      <c r="H232" s="138"/>
      <c r="I232" s="97"/>
      <c r="J232" s="97"/>
      <c r="K232" s="97"/>
      <c r="L232" s="97"/>
      <c r="M232" s="97"/>
      <c r="N232" s="49"/>
    </row>
    <row r="233" spans="1:14">
      <c r="A233" s="49"/>
      <c r="B233" s="137"/>
      <c r="C233" s="97" t="s">
        <v>92</v>
      </c>
      <c r="D233" s="137"/>
      <c r="E233" s="137"/>
      <c r="F233" s="97" t="s">
        <v>92</v>
      </c>
      <c r="G233" s="138"/>
      <c r="H233" s="138"/>
      <c r="I233" s="97"/>
      <c r="J233" s="97"/>
      <c r="K233" s="97"/>
      <c r="L233" s="97"/>
      <c r="M233" s="97"/>
      <c r="N233" s="49"/>
    </row>
    <row r="234" spans="1:14">
      <c r="A234" s="49"/>
      <c r="B234" s="137"/>
      <c r="C234" s="97" t="s">
        <v>93</v>
      </c>
      <c r="D234" s="137"/>
      <c r="E234" s="137"/>
      <c r="F234" s="97" t="s">
        <v>93</v>
      </c>
      <c r="G234" s="138"/>
      <c r="H234" s="138"/>
      <c r="I234" s="97"/>
      <c r="J234" s="97"/>
      <c r="K234" s="97"/>
      <c r="L234" s="97"/>
      <c r="M234" s="97"/>
      <c r="N234" s="4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230:N230"/>
    <mergeCell ref="B232:B234"/>
    <mergeCell ref="D232:E234"/>
    <mergeCell ref="G232:H232"/>
    <mergeCell ref="G233:H233"/>
    <mergeCell ref="G234:H234"/>
  </mergeCells>
  <pageMargins left="0" right="0" top="0" bottom="0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42"/>
  <sheetViews>
    <sheetView tabSelected="1" topLeftCell="F299" zoomScale="205" zoomScaleNormal="205" workbookViewId="0">
      <selection activeCell="L28" sqref="L28"/>
    </sheetView>
  </sheetViews>
  <sheetFormatPr defaultRowHeight="15"/>
  <cols>
    <col min="1" max="1" width="3.28515625" style="51" customWidth="1"/>
    <col min="2" max="2" width="15" style="51" customWidth="1"/>
    <col min="3" max="3" width="51.7109375" style="51" customWidth="1"/>
    <col min="4" max="4" width="16.28515625" style="51" customWidth="1"/>
    <col min="5" max="5" width="11.140625" style="51" customWidth="1"/>
    <col min="6" max="6" width="16.28515625" style="51" customWidth="1"/>
    <col min="7" max="7" width="11.140625" style="51" customWidth="1"/>
    <col min="8" max="8" width="16.28515625" style="51" customWidth="1"/>
    <col min="9" max="9" width="11.140625" style="51" customWidth="1"/>
    <col min="10" max="10" width="15.85546875" style="51" customWidth="1"/>
    <col min="11" max="11" width="16.28515625" style="51" customWidth="1"/>
    <col min="12" max="12" width="11.140625" style="51" customWidth="1"/>
    <col min="13" max="13" width="15" style="51" customWidth="1"/>
    <col min="14" max="14" width="11.7109375" style="51" customWidth="1"/>
    <col min="15" max="16384" width="9.140625" style="51"/>
  </cols>
  <sheetData>
    <row r="1" spans="1:14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>
      <c r="A3" s="49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>
      <c r="A4" s="49"/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thickBot="1">
      <c r="A5" s="150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6.5" thickTop="1" thickBot="1">
      <c r="A6" s="150"/>
      <c r="B6" s="151" t="s">
        <v>3</v>
      </c>
      <c r="C6" s="152" t="s">
        <v>4</v>
      </c>
      <c r="D6" s="152"/>
      <c r="E6" s="152"/>
      <c r="F6" s="153" t="s">
        <v>5</v>
      </c>
      <c r="G6" s="153"/>
      <c r="H6" s="154" t="s">
        <v>6</v>
      </c>
      <c r="I6" s="154"/>
      <c r="J6" s="154"/>
      <c r="K6" s="154"/>
      <c r="L6" s="154"/>
      <c r="M6" s="154"/>
      <c r="N6" s="154"/>
    </row>
    <row r="7" spans="1:14" ht="15.75" thickTop="1">
      <c r="A7" s="49"/>
      <c r="B7" s="151"/>
      <c r="C7" s="152"/>
      <c r="D7" s="152"/>
      <c r="E7" s="152"/>
      <c r="F7" s="153"/>
      <c r="G7" s="153"/>
      <c r="H7" s="154"/>
      <c r="I7" s="154"/>
      <c r="J7" s="154"/>
      <c r="K7" s="154"/>
      <c r="L7" s="154"/>
      <c r="M7" s="154"/>
      <c r="N7" s="154"/>
    </row>
    <row r="8" spans="1:14">
      <c r="A8" s="49"/>
      <c r="B8" s="52" t="s">
        <v>7</v>
      </c>
      <c r="C8" s="139" t="s">
        <v>536</v>
      </c>
      <c r="D8" s="139"/>
      <c r="E8" s="139"/>
      <c r="F8" s="140" t="s">
        <v>9</v>
      </c>
      <c r="G8" s="140"/>
      <c r="H8" s="141" t="s">
        <v>537</v>
      </c>
      <c r="I8" s="141"/>
      <c r="J8" s="141"/>
      <c r="K8" s="141"/>
      <c r="L8" s="141"/>
      <c r="M8" s="141"/>
      <c r="N8" s="141"/>
    </row>
    <row r="9" spans="1:14" ht="15.75" thickBot="1">
      <c r="A9" s="49"/>
      <c r="B9" s="142" t="s">
        <v>11</v>
      </c>
      <c r="C9" s="142"/>
      <c r="D9" s="143" t="s">
        <v>12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ht="16.5" thickTop="1" thickBot="1">
      <c r="A10" s="49"/>
      <c r="B10" s="142"/>
      <c r="C10" s="142"/>
      <c r="D10" s="53" t="s">
        <v>13</v>
      </c>
      <c r="E10" s="54">
        <v>2024</v>
      </c>
      <c r="F10" s="144" t="s">
        <v>14</v>
      </c>
      <c r="G10" s="144"/>
      <c r="H10" s="144" t="s">
        <v>14</v>
      </c>
      <c r="I10" s="144"/>
      <c r="J10" s="55" t="s">
        <v>14</v>
      </c>
      <c r="K10" s="144" t="s">
        <v>14</v>
      </c>
      <c r="L10" s="144"/>
      <c r="M10" s="145" t="s">
        <v>15</v>
      </c>
      <c r="N10" s="146" t="s">
        <v>16</v>
      </c>
    </row>
    <row r="11" spans="1:14" ht="37.5" thickTop="1" thickBot="1">
      <c r="A11" s="49"/>
      <c r="B11" s="142"/>
      <c r="C11" s="142"/>
      <c r="D11" s="56" t="s">
        <v>17</v>
      </c>
      <c r="E11" s="57" t="s">
        <v>18</v>
      </c>
      <c r="F11" s="58" t="s">
        <v>19</v>
      </c>
      <c r="G11" s="59" t="s">
        <v>18</v>
      </c>
      <c r="H11" s="58" t="s">
        <v>20</v>
      </c>
      <c r="I11" s="59" t="s">
        <v>18</v>
      </c>
      <c r="J11" s="60" t="s">
        <v>21</v>
      </c>
      <c r="K11" s="58" t="s">
        <v>22</v>
      </c>
      <c r="L11" s="59" t="s">
        <v>18</v>
      </c>
      <c r="M11" s="145"/>
      <c r="N11" s="146"/>
    </row>
    <row r="12" spans="1:14" ht="16.5" thickTop="1" thickBot="1">
      <c r="A12" s="49"/>
      <c r="B12" s="142"/>
      <c r="C12" s="142"/>
      <c r="D12" s="61" t="s">
        <v>23</v>
      </c>
      <c r="E12" s="61" t="s">
        <v>24</v>
      </c>
      <c r="F12" s="61" t="s">
        <v>25</v>
      </c>
      <c r="G12" s="61" t="s">
        <v>26</v>
      </c>
      <c r="H12" s="61" t="s">
        <v>27</v>
      </c>
      <c r="I12" s="61" t="s">
        <v>28</v>
      </c>
      <c r="J12" s="61" t="s">
        <v>29</v>
      </c>
      <c r="K12" s="61" t="s">
        <v>30</v>
      </c>
      <c r="L12" s="61" t="s">
        <v>31</v>
      </c>
      <c r="M12" s="61" t="s">
        <v>32</v>
      </c>
      <c r="N12" s="62" t="s">
        <v>33</v>
      </c>
    </row>
    <row r="13" spans="1:14" ht="15.75" thickTop="1">
      <c r="A13" s="49"/>
      <c r="B13" s="134" t="s">
        <v>34</v>
      </c>
      <c r="C13" s="134"/>
      <c r="D13" s="63"/>
      <c r="E13" s="64"/>
      <c r="F13" s="63"/>
      <c r="G13" s="64"/>
      <c r="H13" s="63"/>
      <c r="I13" s="64"/>
      <c r="J13" s="65"/>
      <c r="K13" s="63"/>
      <c r="L13" s="64"/>
      <c r="M13" s="63"/>
      <c r="N13" s="66"/>
    </row>
    <row r="14" spans="1:14">
      <c r="A14" s="49"/>
      <c r="B14" s="67" t="s">
        <v>35</v>
      </c>
      <c r="C14" s="68" t="s">
        <v>36</v>
      </c>
      <c r="D14" s="63"/>
      <c r="E14" s="64"/>
      <c r="F14" s="63"/>
      <c r="G14" s="64"/>
      <c r="H14" s="63"/>
      <c r="I14" s="64"/>
      <c r="J14" s="69"/>
      <c r="K14" s="63"/>
      <c r="L14" s="64"/>
      <c r="M14" s="63"/>
      <c r="N14" s="66"/>
    </row>
    <row r="15" spans="1:14">
      <c r="A15" s="49"/>
      <c r="B15" s="70" t="s">
        <v>37</v>
      </c>
      <c r="C15" s="71" t="s">
        <v>38</v>
      </c>
      <c r="D15" s="72">
        <v>23603880</v>
      </c>
      <c r="E15" s="73">
        <v>38.4</v>
      </c>
      <c r="F15" s="73">
        <v>25784000</v>
      </c>
      <c r="G15" s="73">
        <v>38.4</v>
      </c>
      <c r="H15" s="73">
        <v>23784000</v>
      </c>
      <c r="I15" s="107">
        <f>H15/$H$30</f>
        <v>1.3823976466598125E-2</v>
      </c>
      <c r="J15" s="73">
        <f>H15-F15</f>
        <v>-2000000</v>
      </c>
      <c r="K15" s="73">
        <v>23528290</v>
      </c>
      <c r="L15" s="107">
        <f>K15/$K$30</f>
        <v>2.3133084613788876E-2</v>
      </c>
      <c r="M15" s="73">
        <f>H15-K15</f>
        <v>255710</v>
      </c>
      <c r="N15" s="104">
        <f>K15/H15</f>
        <v>0.98924865455768585</v>
      </c>
    </row>
    <row r="16" spans="1:14">
      <c r="A16" s="49"/>
      <c r="B16" s="70" t="s">
        <v>39</v>
      </c>
      <c r="C16" s="71" t="s">
        <v>40</v>
      </c>
      <c r="D16" s="72">
        <v>3801121</v>
      </c>
      <c r="E16" s="73">
        <v>41.8</v>
      </c>
      <c r="F16" s="73">
        <v>3776000</v>
      </c>
      <c r="G16" s="73">
        <v>41.8</v>
      </c>
      <c r="H16" s="73">
        <v>3776000</v>
      </c>
      <c r="I16" s="107">
        <f t="shared" ref="I16:I30" si="0">H16/$H$30</f>
        <v>2.194724820798626E-3</v>
      </c>
      <c r="J16" s="73">
        <f t="shared" ref="J16:J30" si="1">H16-F16</f>
        <v>0</v>
      </c>
      <c r="K16" s="73">
        <v>3752600</v>
      </c>
      <c r="L16" s="107">
        <f t="shared" ref="L16:L30" si="2">K16/$K$30</f>
        <v>3.689567466301382E-3</v>
      </c>
      <c r="M16" s="73">
        <f t="shared" ref="M16:M30" si="3">H16-K16</f>
        <v>23400</v>
      </c>
      <c r="N16" s="104">
        <f t="shared" ref="N16:N30" si="4">K16/H16</f>
        <v>0.99380296610169494</v>
      </c>
    </row>
    <row r="17" spans="1:14">
      <c r="A17" s="49"/>
      <c r="B17" s="70" t="s">
        <v>41</v>
      </c>
      <c r="C17" s="71" t="s">
        <v>42</v>
      </c>
      <c r="D17" s="72">
        <v>88849792.549999997</v>
      </c>
      <c r="E17" s="73">
        <v>14.8</v>
      </c>
      <c r="F17" s="73">
        <v>6000000</v>
      </c>
      <c r="G17" s="73">
        <v>14.8</v>
      </c>
      <c r="H17" s="73">
        <v>6000000</v>
      </c>
      <c r="I17" s="107">
        <f t="shared" si="0"/>
        <v>3.4873805415232403E-3</v>
      </c>
      <c r="J17" s="73">
        <f t="shared" si="1"/>
        <v>0</v>
      </c>
      <c r="K17" s="73">
        <v>4342150</v>
      </c>
      <c r="L17" s="107">
        <f t="shared" si="2"/>
        <v>4.2692147774344574E-3</v>
      </c>
      <c r="M17" s="73">
        <f t="shared" si="3"/>
        <v>1657850</v>
      </c>
      <c r="N17" s="104">
        <f t="shared" si="4"/>
        <v>0.72369166666666662</v>
      </c>
    </row>
    <row r="18" spans="1:14">
      <c r="A18" s="49"/>
      <c r="B18" s="70" t="s">
        <v>43</v>
      </c>
      <c r="C18" s="71" t="s">
        <v>44</v>
      </c>
      <c r="D18" s="72">
        <v>0</v>
      </c>
      <c r="E18" s="73">
        <v>0</v>
      </c>
      <c r="F18" s="73">
        <v>0</v>
      </c>
      <c r="G18" s="73">
        <v>0</v>
      </c>
      <c r="H18" s="73">
        <v>0</v>
      </c>
      <c r="I18" s="107">
        <f t="shared" si="0"/>
        <v>0</v>
      </c>
      <c r="J18" s="73">
        <f t="shared" si="1"/>
        <v>0</v>
      </c>
      <c r="K18" s="73">
        <v>0</v>
      </c>
      <c r="L18" s="107">
        <f t="shared" si="2"/>
        <v>0</v>
      </c>
      <c r="M18" s="73">
        <f t="shared" si="3"/>
        <v>0</v>
      </c>
      <c r="N18" s="104" t="e">
        <f t="shared" si="4"/>
        <v>#DIV/0!</v>
      </c>
    </row>
    <row r="19" spans="1:14">
      <c r="A19" s="49"/>
      <c r="B19" s="70" t="s">
        <v>45</v>
      </c>
      <c r="C19" s="71" t="s">
        <v>46</v>
      </c>
      <c r="D19" s="72">
        <v>85488666</v>
      </c>
      <c r="E19" s="73">
        <v>0</v>
      </c>
      <c r="F19" s="73">
        <v>395840000</v>
      </c>
      <c r="G19" s="73">
        <v>0</v>
      </c>
      <c r="H19" s="73">
        <v>790328070.00000012</v>
      </c>
      <c r="I19" s="107">
        <f t="shared" si="0"/>
        <v>0.45936245545626964</v>
      </c>
      <c r="J19" s="73">
        <f t="shared" si="1"/>
        <v>394488070.00000012</v>
      </c>
      <c r="K19" s="73">
        <v>297920280</v>
      </c>
      <c r="L19" s="107">
        <f t="shared" si="2"/>
        <v>0.29291610420492414</v>
      </c>
      <c r="M19" s="73">
        <f t="shared" si="3"/>
        <v>492407790.00000012</v>
      </c>
      <c r="N19" s="104">
        <f t="shared" si="4"/>
        <v>0.37695773604498189</v>
      </c>
    </row>
    <row r="20" spans="1:14">
      <c r="A20" s="49"/>
      <c r="B20" s="70" t="s">
        <v>47</v>
      </c>
      <c r="C20" s="71" t="s">
        <v>48</v>
      </c>
      <c r="D20" s="72">
        <v>232824513</v>
      </c>
      <c r="E20" s="73">
        <v>79.900000000000006</v>
      </c>
      <c r="F20" s="73">
        <v>230000000</v>
      </c>
      <c r="G20" s="73">
        <v>79.900000000000006</v>
      </c>
      <c r="H20" s="73">
        <v>273700000</v>
      </c>
      <c r="I20" s="107">
        <f t="shared" si="0"/>
        <v>0.15908267570248516</v>
      </c>
      <c r="J20" s="73">
        <f t="shared" si="1"/>
        <v>43700000</v>
      </c>
      <c r="K20" s="73">
        <v>273171730</v>
      </c>
      <c r="L20" s="107">
        <f t="shared" si="2"/>
        <v>0.26858325633461205</v>
      </c>
      <c r="M20" s="73">
        <f t="shared" si="3"/>
        <v>528270</v>
      </c>
      <c r="N20" s="104">
        <f t="shared" si="4"/>
        <v>0.99806989404457436</v>
      </c>
    </row>
    <row r="21" spans="1:14">
      <c r="A21" s="49"/>
      <c r="B21" s="70" t="s">
        <v>49</v>
      </c>
      <c r="C21" s="71" t="s">
        <v>50</v>
      </c>
      <c r="D21" s="72">
        <v>150050691</v>
      </c>
      <c r="E21" s="73">
        <v>25.3</v>
      </c>
      <c r="F21" s="73">
        <v>180000000</v>
      </c>
      <c r="G21" s="73">
        <v>25.3</v>
      </c>
      <c r="H21" s="73">
        <v>70564970</v>
      </c>
      <c r="I21" s="107">
        <f t="shared" si="0"/>
        <v>4.1014483881861866E-2</v>
      </c>
      <c r="J21" s="73">
        <f t="shared" si="1"/>
        <v>-109435030</v>
      </c>
      <c r="K21" s="73">
        <v>0</v>
      </c>
      <c r="L21" s="107">
        <f t="shared" si="2"/>
        <v>0</v>
      </c>
      <c r="M21" s="73">
        <f t="shared" si="3"/>
        <v>70564970</v>
      </c>
      <c r="N21" s="104">
        <f t="shared" si="4"/>
        <v>0</v>
      </c>
    </row>
    <row r="22" spans="1:14">
      <c r="A22" s="49"/>
      <c r="B22" s="75"/>
      <c r="C22" s="76" t="s">
        <v>51</v>
      </c>
      <c r="D22" s="77">
        <v>584618663.54999995</v>
      </c>
      <c r="E22" s="78">
        <v>26</v>
      </c>
      <c r="F22" s="78">
        <v>841400000</v>
      </c>
      <c r="G22" s="78">
        <v>26</v>
      </c>
      <c r="H22" s="78">
        <f>SUM(H15:H21)</f>
        <v>1168153040</v>
      </c>
      <c r="I22" s="108">
        <f t="shared" si="0"/>
        <v>0.67896569686953656</v>
      </c>
      <c r="J22" s="78">
        <f t="shared" si="1"/>
        <v>326753040</v>
      </c>
      <c r="K22" s="77">
        <f>SUM(K15:K21)</f>
        <v>602715050</v>
      </c>
      <c r="L22" s="108">
        <f t="shared" si="2"/>
        <v>0.59259122739706094</v>
      </c>
      <c r="M22" s="78">
        <f t="shared" si="3"/>
        <v>565437990</v>
      </c>
      <c r="N22" s="105">
        <f t="shared" si="4"/>
        <v>0.51595555493311052</v>
      </c>
    </row>
    <row r="23" spans="1:14">
      <c r="A23" s="49"/>
      <c r="B23" s="70" t="s">
        <v>52</v>
      </c>
      <c r="C23" s="71" t="s">
        <v>53</v>
      </c>
      <c r="D23" s="72">
        <v>0</v>
      </c>
      <c r="E23" s="73">
        <v>0</v>
      </c>
      <c r="F23" s="73">
        <v>0</v>
      </c>
      <c r="G23" s="73">
        <v>0</v>
      </c>
      <c r="H23" s="73"/>
      <c r="I23" s="107">
        <f t="shared" si="0"/>
        <v>0</v>
      </c>
      <c r="J23" s="73">
        <f t="shared" si="1"/>
        <v>0</v>
      </c>
      <c r="K23" s="72"/>
      <c r="L23" s="107">
        <f t="shared" si="2"/>
        <v>0</v>
      </c>
      <c r="M23" s="73">
        <f t="shared" si="3"/>
        <v>0</v>
      </c>
      <c r="N23" s="104" t="e">
        <f t="shared" si="4"/>
        <v>#DIV/0!</v>
      </c>
    </row>
    <row r="24" spans="1:14">
      <c r="A24" s="49"/>
      <c r="B24" s="70" t="s">
        <v>54</v>
      </c>
      <c r="C24" s="71" t="s">
        <v>55</v>
      </c>
      <c r="D24" s="72">
        <v>250335560</v>
      </c>
      <c r="E24" s="73">
        <v>27.7</v>
      </c>
      <c r="F24" s="73">
        <v>350000000</v>
      </c>
      <c r="G24" s="73">
        <v>27.7</v>
      </c>
      <c r="H24" s="73">
        <v>252336000</v>
      </c>
      <c r="I24" s="107">
        <f t="shared" si="0"/>
        <v>0.14666527605430141</v>
      </c>
      <c r="J24" s="73">
        <f t="shared" si="1"/>
        <v>-97664000</v>
      </c>
      <c r="K24" s="72">
        <v>227653900</v>
      </c>
      <c r="L24" s="107">
        <f t="shared" si="2"/>
        <v>0.2238299906775644</v>
      </c>
      <c r="M24" s="73">
        <f t="shared" si="3"/>
        <v>24682100</v>
      </c>
      <c r="N24" s="104">
        <f t="shared" si="4"/>
        <v>0.90218557795954601</v>
      </c>
    </row>
    <row r="25" spans="1:14">
      <c r="A25" s="49"/>
      <c r="B25" s="75"/>
      <c r="C25" s="76" t="s">
        <v>56</v>
      </c>
      <c r="D25" s="77">
        <v>250335560</v>
      </c>
      <c r="E25" s="78">
        <v>27.7</v>
      </c>
      <c r="F25" s="78">
        <v>350000000</v>
      </c>
      <c r="G25" s="78">
        <v>27.7</v>
      </c>
      <c r="H25" s="78">
        <f>SUM(H23:H24)</f>
        <v>252336000</v>
      </c>
      <c r="I25" s="108">
        <f t="shared" si="0"/>
        <v>0.14666527605430141</v>
      </c>
      <c r="J25" s="78">
        <f t="shared" si="1"/>
        <v>-97664000</v>
      </c>
      <c r="K25" s="77">
        <f>SUM(K23:K24)</f>
        <v>227653900</v>
      </c>
      <c r="L25" s="108">
        <f t="shared" si="2"/>
        <v>0.2238299906775644</v>
      </c>
      <c r="M25" s="78">
        <f t="shared" si="3"/>
        <v>24682100</v>
      </c>
      <c r="N25" s="105">
        <f t="shared" si="4"/>
        <v>0.90218557795954601</v>
      </c>
    </row>
    <row r="26" spans="1:14">
      <c r="A26" s="49"/>
      <c r="B26" s="70" t="s">
        <v>52</v>
      </c>
      <c r="C26" s="71" t="s">
        <v>53</v>
      </c>
      <c r="D26" s="72">
        <v>205004690</v>
      </c>
      <c r="E26" s="73">
        <v>0</v>
      </c>
      <c r="F26" s="73">
        <v>0</v>
      </c>
      <c r="G26" s="73">
        <v>0</v>
      </c>
      <c r="H26" s="73">
        <v>0</v>
      </c>
      <c r="I26" s="107">
        <f t="shared" si="0"/>
        <v>0</v>
      </c>
      <c r="J26" s="73">
        <f t="shared" si="1"/>
        <v>0</v>
      </c>
      <c r="K26" s="72">
        <v>0</v>
      </c>
      <c r="L26" s="107">
        <f t="shared" si="2"/>
        <v>0</v>
      </c>
      <c r="M26" s="73">
        <f t="shared" si="3"/>
        <v>0</v>
      </c>
      <c r="N26" s="104" t="e">
        <f t="shared" si="4"/>
        <v>#DIV/0!</v>
      </c>
    </row>
    <row r="27" spans="1:14">
      <c r="A27" s="49"/>
      <c r="B27" s="70" t="s">
        <v>54</v>
      </c>
      <c r="C27" s="71" t="s">
        <v>55</v>
      </c>
      <c r="D27" s="72">
        <v>14918530</v>
      </c>
      <c r="E27" s="73">
        <v>3.8</v>
      </c>
      <c r="F27" s="73">
        <v>300000000</v>
      </c>
      <c r="G27" s="73">
        <v>3.8</v>
      </c>
      <c r="H27" s="73">
        <v>300000000</v>
      </c>
      <c r="I27" s="107">
        <f t="shared" si="0"/>
        <v>0.17436902707616203</v>
      </c>
      <c r="J27" s="73">
        <f t="shared" si="1"/>
        <v>0</v>
      </c>
      <c r="K27" s="72">
        <v>186715040</v>
      </c>
      <c r="L27" s="107">
        <f t="shared" si="2"/>
        <v>0.18357878192537472</v>
      </c>
      <c r="M27" s="73">
        <f t="shared" si="3"/>
        <v>113284960</v>
      </c>
      <c r="N27" s="104">
        <f t="shared" si="4"/>
        <v>0.62238346666666666</v>
      </c>
    </row>
    <row r="28" spans="1:14">
      <c r="A28" s="49"/>
      <c r="B28" s="75"/>
      <c r="C28" s="76" t="s">
        <v>57</v>
      </c>
      <c r="D28" s="77">
        <v>219923220</v>
      </c>
      <c r="E28" s="78">
        <v>17.7</v>
      </c>
      <c r="F28" s="78">
        <v>300000000</v>
      </c>
      <c r="G28" s="78">
        <v>17.7</v>
      </c>
      <c r="H28" s="78">
        <f>SUM(H26:H27)</f>
        <v>300000000</v>
      </c>
      <c r="I28" s="108">
        <f t="shared" si="0"/>
        <v>0.17436902707616203</v>
      </c>
      <c r="J28" s="78">
        <f>H28-F28</f>
        <v>0</v>
      </c>
      <c r="K28" s="77">
        <f>SUM(K26:K27)</f>
        <v>186715040</v>
      </c>
      <c r="L28" s="108">
        <f t="shared" si="2"/>
        <v>0.18357878192537472</v>
      </c>
      <c r="M28" s="78">
        <f t="shared" si="3"/>
        <v>113284960</v>
      </c>
      <c r="N28" s="105">
        <f t="shared" si="4"/>
        <v>0.62238346666666666</v>
      </c>
    </row>
    <row r="29" spans="1:14">
      <c r="A29" s="49"/>
      <c r="B29" s="80"/>
      <c r="C29" s="81" t="s">
        <v>58</v>
      </c>
      <c r="D29" s="82">
        <v>470258780</v>
      </c>
      <c r="E29" s="83">
        <v>23.1</v>
      </c>
      <c r="F29" s="83">
        <v>650000000</v>
      </c>
      <c r="G29" s="83">
        <v>23.1</v>
      </c>
      <c r="H29" s="83">
        <f>H25+H28</f>
        <v>552336000</v>
      </c>
      <c r="I29" s="109">
        <f t="shared" si="0"/>
        <v>0.32103430313046344</v>
      </c>
      <c r="J29" s="83">
        <f t="shared" si="1"/>
        <v>-97664000</v>
      </c>
      <c r="K29" s="82">
        <f>K25+K28</f>
        <v>414368940</v>
      </c>
      <c r="L29" s="109">
        <f t="shared" si="2"/>
        <v>0.40740877260293912</v>
      </c>
      <c r="M29" s="83">
        <f t="shared" si="3"/>
        <v>137967060</v>
      </c>
      <c r="N29" s="106">
        <f t="shared" si="4"/>
        <v>0.75021171895368033</v>
      </c>
    </row>
    <row r="30" spans="1:14">
      <c r="A30" s="49"/>
      <c r="B30" s="80"/>
      <c r="C30" s="81" t="s">
        <v>59</v>
      </c>
      <c r="D30" s="82">
        <v>1054877443.55</v>
      </c>
      <c r="E30" s="83">
        <v>24.9</v>
      </c>
      <c r="F30" s="83">
        <v>1491400000</v>
      </c>
      <c r="G30" s="83">
        <v>24.9</v>
      </c>
      <c r="H30" s="83">
        <f>H29+H22</f>
        <v>1720489040</v>
      </c>
      <c r="I30" s="109">
        <f t="shared" si="0"/>
        <v>1</v>
      </c>
      <c r="J30" s="83">
        <f t="shared" si="1"/>
        <v>229089040</v>
      </c>
      <c r="K30" s="82">
        <f>K29+K22</f>
        <v>1017083990</v>
      </c>
      <c r="L30" s="109">
        <f t="shared" si="2"/>
        <v>1</v>
      </c>
      <c r="M30" s="83">
        <f t="shared" si="3"/>
        <v>703405050</v>
      </c>
      <c r="N30" s="106">
        <f t="shared" si="4"/>
        <v>0.59115981930346972</v>
      </c>
    </row>
    <row r="31" spans="1:14">
      <c r="A31" s="49"/>
      <c r="B31" s="75"/>
      <c r="C31" s="76" t="s">
        <v>60</v>
      </c>
      <c r="D31" s="77">
        <v>79413238.950000003</v>
      </c>
      <c r="E31" s="78"/>
      <c r="F31" s="78"/>
      <c r="G31" s="78"/>
      <c r="H31" s="78"/>
      <c r="I31" s="78"/>
      <c r="J31" s="78"/>
      <c r="K31" s="77">
        <v>116093384.77</v>
      </c>
      <c r="L31" s="78"/>
      <c r="M31" s="78"/>
      <c r="N31" s="79"/>
    </row>
    <row r="32" spans="1:14">
      <c r="A32" s="49"/>
      <c r="B32" s="75"/>
      <c r="C32" s="76" t="s">
        <v>61</v>
      </c>
      <c r="D32" s="77">
        <v>19475167</v>
      </c>
      <c r="E32" s="78"/>
      <c r="F32" s="78"/>
      <c r="G32" s="78"/>
      <c r="H32" s="78"/>
      <c r="I32" s="78"/>
      <c r="J32" s="78"/>
      <c r="K32" s="77"/>
      <c r="L32" s="78"/>
      <c r="M32" s="78"/>
      <c r="N32" s="79"/>
    </row>
    <row r="33" spans="1:14" ht="15.75" thickBot="1">
      <c r="A33" s="49"/>
      <c r="B33" s="80"/>
      <c r="C33" s="81" t="s">
        <v>62</v>
      </c>
      <c r="D33" s="82">
        <v>1153765849.5</v>
      </c>
      <c r="E33" s="83"/>
      <c r="F33" s="83"/>
      <c r="G33" s="83"/>
      <c r="H33" s="83"/>
      <c r="I33" s="83"/>
      <c r="J33" s="83"/>
      <c r="K33" s="82">
        <f>K30+K31+K32</f>
        <v>1133177374.77</v>
      </c>
      <c r="L33" s="83"/>
      <c r="M33" s="83"/>
      <c r="N33" s="84"/>
    </row>
    <row r="34" spans="1:14" ht="15.75" thickTop="1">
      <c r="A34" s="49"/>
      <c r="B34" s="135" t="s">
        <v>63</v>
      </c>
      <c r="C34" s="135"/>
      <c r="D34" s="85"/>
      <c r="E34" s="86"/>
      <c r="F34" s="85"/>
      <c r="G34" s="86"/>
      <c r="H34" s="85"/>
      <c r="I34" s="86"/>
      <c r="J34" s="87"/>
      <c r="K34" s="85"/>
      <c r="L34" s="86"/>
      <c r="M34" s="85"/>
      <c r="N34" s="88"/>
    </row>
    <row r="35" spans="1:14">
      <c r="A35" s="49"/>
      <c r="B35" s="89" t="s">
        <v>64</v>
      </c>
      <c r="C35" s="68" t="s">
        <v>36</v>
      </c>
      <c r="D35" s="63"/>
      <c r="E35" s="64"/>
      <c r="F35" s="63"/>
      <c r="G35" s="64"/>
      <c r="H35" s="63"/>
      <c r="I35" s="64"/>
      <c r="J35" s="69"/>
      <c r="K35" s="63"/>
      <c r="L35" s="64"/>
      <c r="M35" s="63"/>
      <c r="N35" s="66"/>
    </row>
    <row r="36" spans="1:14">
      <c r="A36" s="49"/>
      <c r="B36" s="70"/>
      <c r="C36" s="90" t="s">
        <v>65</v>
      </c>
      <c r="D36" s="82">
        <v>584618663.54999995</v>
      </c>
      <c r="E36" s="83">
        <v>55.4</v>
      </c>
      <c r="F36" s="83">
        <v>841400000</v>
      </c>
      <c r="G36" s="83">
        <v>56.4</v>
      </c>
      <c r="H36" s="83">
        <f>SUM(H38:H43)</f>
        <v>1168153040</v>
      </c>
      <c r="I36" s="109">
        <f>H36/$H$337</f>
        <v>0.67896569686953656</v>
      </c>
      <c r="J36" s="83">
        <f t="shared" ref="J36:J110" si="5">H36-F36</f>
        <v>326753040</v>
      </c>
      <c r="K36" s="82">
        <f>SUM(K38:K43)</f>
        <v>602715050.98000002</v>
      </c>
      <c r="L36" s="109">
        <f>K36/$K$337</f>
        <v>0.53188058981594966</v>
      </c>
      <c r="M36" s="83">
        <f>H36-K36</f>
        <v>565437989.01999998</v>
      </c>
      <c r="N36" s="106">
        <f t="shared" ref="N36:N110" si="6">K36/H36</f>
        <v>0.51595555577204166</v>
      </c>
    </row>
    <row r="37" spans="1:14">
      <c r="A37" s="49"/>
      <c r="B37" s="70" t="s">
        <v>66</v>
      </c>
      <c r="C37" s="91" t="s">
        <v>67</v>
      </c>
      <c r="D37" s="72"/>
      <c r="E37" s="73"/>
      <c r="F37" s="73"/>
      <c r="G37" s="73"/>
      <c r="H37" s="73"/>
      <c r="I37" s="107"/>
      <c r="J37" s="73"/>
      <c r="K37" s="72"/>
      <c r="L37" s="107"/>
      <c r="M37" s="73"/>
      <c r="N37" s="104"/>
    </row>
    <row r="38" spans="1:14">
      <c r="A38" s="49"/>
      <c r="B38" s="70" t="s">
        <v>506</v>
      </c>
      <c r="C38" s="91" t="s">
        <v>507</v>
      </c>
      <c r="D38" s="72">
        <v>33159774.420000002</v>
      </c>
      <c r="E38" s="73">
        <v>3.1</v>
      </c>
      <c r="F38" s="73">
        <v>35560000</v>
      </c>
      <c r="G38" s="73">
        <v>2.4</v>
      </c>
      <c r="H38" s="73">
        <v>39862289</v>
      </c>
      <c r="I38" s="107">
        <f>H38/$H$337</f>
        <v>2.3169161833195985E-2</v>
      </c>
      <c r="J38" s="73">
        <f t="shared" si="5"/>
        <v>4302289</v>
      </c>
      <c r="K38" s="73">
        <v>32112274</v>
      </c>
      <c r="L38" s="107">
        <f>K38/$K$337</f>
        <v>2.8338259029171232E-2</v>
      </c>
      <c r="M38" s="73">
        <f t="shared" ref="M38:M112" si="7">H38-K38</f>
        <v>7750015</v>
      </c>
      <c r="N38" s="104">
        <f t="shared" si="6"/>
        <v>0.80558028165417195</v>
      </c>
    </row>
    <row r="39" spans="1:14">
      <c r="A39" s="49"/>
      <c r="B39" s="70" t="s">
        <v>508</v>
      </c>
      <c r="C39" s="91" t="s">
        <v>509</v>
      </c>
      <c r="D39" s="72">
        <v>142931923.43000001</v>
      </c>
      <c r="E39" s="73">
        <v>13.5</v>
      </c>
      <c r="F39" s="73">
        <v>284640000</v>
      </c>
      <c r="G39" s="73">
        <v>19.100000000000001</v>
      </c>
      <c r="H39" s="73">
        <v>415087604</v>
      </c>
      <c r="I39" s="107">
        <f>H39/$H$337</f>
        <v>0.24126140553618405</v>
      </c>
      <c r="J39" s="73">
        <f t="shared" si="5"/>
        <v>130447604</v>
      </c>
      <c r="K39" s="73">
        <v>140949230</v>
      </c>
      <c r="L39" s="107">
        <f>K39/$K$337</f>
        <v>0.12438408409514172</v>
      </c>
      <c r="M39" s="73">
        <f t="shared" si="7"/>
        <v>274138374</v>
      </c>
      <c r="N39" s="104">
        <f t="shared" si="6"/>
        <v>0.33956501866531286</v>
      </c>
    </row>
    <row r="40" spans="1:14">
      <c r="A40" s="49"/>
      <c r="B40" s="70" t="s">
        <v>294</v>
      </c>
      <c r="C40" s="91" t="s">
        <v>295</v>
      </c>
      <c r="D40" s="72">
        <v>32582284.699999999</v>
      </c>
      <c r="E40" s="73">
        <v>3.1</v>
      </c>
      <c r="F40" s="73">
        <v>110000000</v>
      </c>
      <c r="G40" s="73">
        <v>7.4</v>
      </c>
      <c r="H40" s="73">
        <v>145380700</v>
      </c>
      <c r="I40" s="107">
        <f>H40/$H$337</f>
        <v>8.4499637382171297E-2</v>
      </c>
      <c r="J40" s="73">
        <f t="shared" si="5"/>
        <v>35380700</v>
      </c>
      <c r="K40" s="73">
        <v>32404756.420000002</v>
      </c>
      <c r="L40" s="107">
        <f>K40/$K$337</f>
        <v>2.8596367270880895E-2</v>
      </c>
      <c r="M40" s="73">
        <f t="shared" si="7"/>
        <v>112975943.58</v>
      </c>
      <c r="N40" s="104">
        <f t="shared" si="6"/>
        <v>0.22289586183035301</v>
      </c>
    </row>
    <row r="41" spans="1:14">
      <c r="A41" s="49"/>
      <c r="B41" s="70" t="s">
        <v>538</v>
      </c>
      <c r="C41" s="91" t="s">
        <v>539</v>
      </c>
      <c r="D41" s="72">
        <v>80500</v>
      </c>
      <c r="E41" s="73">
        <v>0</v>
      </c>
      <c r="F41" s="73">
        <v>1200000</v>
      </c>
      <c r="G41" s="73">
        <v>0.1</v>
      </c>
      <c r="H41" s="73">
        <v>4039129</v>
      </c>
      <c r="I41" s="107">
        <f>H41/$H$337</f>
        <v>2.3476633132170372E-3</v>
      </c>
      <c r="J41" s="73">
        <f t="shared" si="5"/>
        <v>2839129</v>
      </c>
      <c r="K41" s="73">
        <v>957400</v>
      </c>
      <c r="L41" s="107">
        <f>K41/$K$337</f>
        <v>8.4488096964196741E-4</v>
      </c>
      <c r="M41" s="73">
        <f t="shared" si="7"/>
        <v>3081729</v>
      </c>
      <c r="N41" s="104">
        <f t="shared" si="6"/>
        <v>0.237031300560096</v>
      </c>
    </row>
    <row r="42" spans="1:14">
      <c r="A42" s="49"/>
      <c r="B42" s="70" t="s">
        <v>540</v>
      </c>
      <c r="C42" s="91" t="s">
        <v>541</v>
      </c>
      <c r="D42" s="72">
        <v>228000000</v>
      </c>
      <c r="E42" s="73">
        <v>21.6</v>
      </c>
      <c r="F42" s="73">
        <v>230000000</v>
      </c>
      <c r="G42" s="73">
        <v>15.4</v>
      </c>
      <c r="H42" s="73">
        <v>272700000</v>
      </c>
      <c r="I42" s="107">
        <f>H42/$H$337</f>
        <v>0.15850144561223128</v>
      </c>
      <c r="J42" s="73">
        <f t="shared" si="5"/>
        <v>42700000</v>
      </c>
      <c r="K42" s="73">
        <v>272700000</v>
      </c>
      <c r="L42" s="107">
        <f>K42/$K$337</f>
        <v>0.24065076292183465</v>
      </c>
      <c r="M42" s="73">
        <f t="shared" si="7"/>
        <v>0</v>
      </c>
      <c r="N42" s="104">
        <f t="shared" si="6"/>
        <v>1</v>
      </c>
    </row>
    <row r="43" spans="1:14">
      <c r="A43" s="49"/>
      <c r="B43" s="70" t="s">
        <v>542</v>
      </c>
      <c r="C43" s="91" t="s">
        <v>543</v>
      </c>
      <c r="D43" s="72">
        <v>147864181</v>
      </c>
      <c r="E43" s="73">
        <v>14</v>
      </c>
      <c r="F43" s="73">
        <v>180000000</v>
      </c>
      <c r="G43" s="73">
        <v>12.1</v>
      </c>
      <c r="H43" s="73">
        <v>291083318</v>
      </c>
      <c r="I43" s="107">
        <f>H43/$H$337</f>
        <v>0.16918638319253693</v>
      </c>
      <c r="J43" s="73">
        <f t="shared" si="5"/>
        <v>111083318</v>
      </c>
      <c r="K43" s="73">
        <v>123591390.56</v>
      </c>
      <c r="L43" s="107">
        <f>K43/$K$337</f>
        <v>0.10906623552927919</v>
      </c>
      <c r="M43" s="73">
        <f t="shared" si="7"/>
        <v>167491927.44</v>
      </c>
      <c r="N43" s="104">
        <f t="shared" si="6"/>
        <v>0.42459111504287583</v>
      </c>
    </row>
    <row r="44" spans="1:14">
      <c r="A44" s="49"/>
      <c r="B44" s="70"/>
      <c r="C44" s="90" t="s">
        <v>78</v>
      </c>
      <c r="D44" s="82">
        <v>470258780</v>
      </c>
      <c r="E44" s="83">
        <v>44.6</v>
      </c>
      <c r="F44" s="83">
        <v>650000000</v>
      </c>
      <c r="G44" s="83">
        <v>43.6</v>
      </c>
      <c r="H44" s="83">
        <f>H94+H313</f>
        <v>552336000</v>
      </c>
      <c r="I44" s="109">
        <f>H44/$H$337</f>
        <v>0.32103430313046344</v>
      </c>
      <c r="J44" s="83">
        <f t="shared" si="5"/>
        <v>-97664000</v>
      </c>
      <c r="K44" s="82">
        <f>K94+K313</f>
        <v>414368940</v>
      </c>
      <c r="L44" s="109">
        <f>K44/$K$337</f>
        <v>0.36566997265167556</v>
      </c>
      <c r="M44" s="83">
        <f t="shared" si="7"/>
        <v>137967060</v>
      </c>
      <c r="N44" s="106">
        <f t="shared" si="6"/>
        <v>0.75021171895368033</v>
      </c>
    </row>
    <row r="45" spans="1:14">
      <c r="A45" s="49"/>
      <c r="B45" s="70" t="s">
        <v>66</v>
      </c>
      <c r="C45" s="91" t="s">
        <v>67</v>
      </c>
      <c r="D45" s="72"/>
      <c r="E45" s="73"/>
      <c r="F45" s="73"/>
      <c r="G45" s="73"/>
      <c r="H45" s="73"/>
      <c r="I45" s="107">
        <f>H45/$H$337</f>
        <v>0</v>
      </c>
      <c r="J45" s="73">
        <f t="shared" si="5"/>
        <v>0</v>
      </c>
      <c r="K45" s="72"/>
      <c r="L45" s="107">
        <f>K45/$K$337</f>
        <v>0</v>
      </c>
      <c r="M45" s="73">
        <f t="shared" si="7"/>
        <v>0</v>
      </c>
      <c r="N45" s="104" t="e">
        <f t="shared" si="6"/>
        <v>#DIV/0!</v>
      </c>
    </row>
    <row r="46" spans="1:14">
      <c r="A46" s="49"/>
      <c r="B46" s="70" t="s">
        <v>544</v>
      </c>
      <c r="C46" s="91" t="s">
        <v>545</v>
      </c>
      <c r="D46" s="72">
        <v>10388000</v>
      </c>
      <c r="E46" s="73">
        <v>1</v>
      </c>
      <c r="F46" s="73">
        <v>0</v>
      </c>
      <c r="G46" s="73">
        <v>0</v>
      </c>
      <c r="H46" s="73">
        <v>0</v>
      </c>
      <c r="I46" s="107">
        <f>H46/$H$337</f>
        <v>0</v>
      </c>
      <c r="J46" s="73">
        <f t="shared" si="5"/>
        <v>0</v>
      </c>
      <c r="K46" s="72">
        <v>0</v>
      </c>
      <c r="L46" s="107">
        <f>K46/$K$337</f>
        <v>0</v>
      </c>
      <c r="M46" s="73">
        <f t="shared" si="7"/>
        <v>0</v>
      </c>
      <c r="N46" s="104" t="e">
        <f t="shared" si="6"/>
        <v>#DIV/0!</v>
      </c>
    </row>
    <row r="47" spans="1:14">
      <c r="A47" s="49"/>
      <c r="B47" s="70" t="s">
        <v>546</v>
      </c>
      <c r="C47" s="91" t="s">
        <v>547</v>
      </c>
      <c r="D47" s="72">
        <v>12783756</v>
      </c>
      <c r="E47" s="73">
        <v>1.2</v>
      </c>
      <c r="F47" s="73">
        <v>0</v>
      </c>
      <c r="G47" s="73">
        <v>0</v>
      </c>
      <c r="H47" s="73">
        <v>0</v>
      </c>
      <c r="I47" s="107">
        <f>H47/$H$337</f>
        <v>0</v>
      </c>
      <c r="J47" s="73">
        <f t="shared" si="5"/>
        <v>0</v>
      </c>
      <c r="K47" s="72">
        <v>0</v>
      </c>
      <c r="L47" s="107">
        <f>K47/$K$337</f>
        <v>0</v>
      </c>
      <c r="M47" s="73">
        <f t="shared" si="7"/>
        <v>0</v>
      </c>
      <c r="N47" s="104" t="e">
        <f t="shared" si="6"/>
        <v>#DIV/0!</v>
      </c>
    </row>
    <row r="48" spans="1:14">
      <c r="A48" s="49"/>
      <c r="B48" s="70" t="s">
        <v>548</v>
      </c>
      <c r="C48" s="91" t="s">
        <v>549</v>
      </c>
      <c r="D48" s="72">
        <v>9112680</v>
      </c>
      <c r="E48" s="73">
        <v>0.9</v>
      </c>
      <c r="F48" s="73">
        <v>0</v>
      </c>
      <c r="G48" s="73">
        <v>0</v>
      </c>
      <c r="H48" s="73">
        <v>0</v>
      </c>
      <c r="I48" s="107">
        <f>H48/$H$337</f>
        <v>0</v>
      </c>
      <c r="J48" s="73">
        <f t="shared" si="5"/>
        <v>0</v>
      </c>
      <c r="K48" s="72">
        <v>0</v>
      </c>
      <c r="L48" s="107">
        <f>K48/$K$337</f>
        <v>0</v>
      </c>
      <c r="M48" s="73">
        <f t="shared" si="7"/>
        <v>0</v>
      </c>
      <c r="N48" s="104" t="e">
        <f t="shared" si="6"/>
        <v>#DIV/0!</v>
      </c>
    </row>
    <row r="49" spans="1:14">
      <c r="A49" s="49"/>
      <c r="B49" s="70" t="s">
        <v>550</v>
      </c>
      <c r="C49" s="91" t="s">
        <v>551</v>
      </c>
      <c r="D49" s="72">
        <v>8880000</v>
      </c>
      <c r="E49" s="73">
        <v>0.8</v>
      </c>
      <c r="F49" s="73">
        <v>0</v>
      </c>
      <c r="G49" s="73">
        <v>0</v>
      </c>
      <c r="H49" s="73">
        <v>0</v>
      </c>
      <c r="I49" s="107">
        <f>H49/$H$337</f>
        <v>0</v>
      </c>
      <c r="J49" s="73">
        <f t="shared" si="5"/>
        <v>0</v>
      </c>
      <c r="K49" s="72">
        <v>0</v>
      </c>
      <c r="L49" s="107">
        <f>K49/$K$337</f>
        <v>0</v>
      </c>
      <c r="M49" s="73">
        <f t="shared" si="7"/>
        <v>0</v>
      </c>
      <c r="N49" s="104" t="e">
        <f t="shared" si="6"/>
        <v>#DIV/0!</v>
      </c>
    </row>
    <row r="50" spans="1:14">
      <c r="A50" s="49"/>
      <c r="B50" s="70" t="s">
        <v>552</v>
      </c>
      <c r="C50" s="91" t="s">
        <v>553</v>
      </c>
      <c r="D50" s="72">
        <v>11718000</v>
      </c>
      <c r="E50" s="73">
        <v>1.1000000000000001</v>
      </c>
      <c r="F50" s="73">
        <v>0</v>
      </c>
      <c r="G50" s="73">
        <v>0</v>
      </c>
      <c r="H50" s="73">
        <v>0</v>
      </c>
      <c r="I50" s="107">
        <f>H50/$H$337</f>
        <v>0</v>
      </c>
      <c r="J50" s="73">
        <f t="shared" si="5"/>
        <v>0</v>
      </c>
      <c r="K50" s="72">
        <v>0</v>
      </c>
      <c r="L50" s="107">
        <f>K50/$K$337</f>
        <v>0</v>
      </c>
      <c r="M50" s="73">
        <f t="shared" si="7"/>
        <v>0</v>
      </c>
      <c r="N50" s="104" t="e">
        <f t="shared" si="6"/>
        <v>#DIV/0!</v>
      </c>
    </row>
    <row r="51" spans="1:14">
      <c r="A51" s="49"/>
      <c r="B51" s="70" t="s">
        <v>554</v>
      </c>
      <c r="C51" s="91" t="s">
        <v>555</v>
      </c>
      <c r="D51" s="72">
        <v>24499420</v>
      </c>
      <c r="E51" s="73">
        <v>2.2999999999999998</v>
      </c>
      <c r="F51" s="73">
        <v>0</v>
      </c>
      <c r="G51" s="73">
        <v>0</v>
      </c>
      <c r="H51" s="73">
        <v>0</v>
      </c>
      <c r="I51" s="107">
        <f>H51/$H$337</f>
        <v>0</v>
      </c>
      <c r="J51" s="73">
        <f t="shared" si="5"/>
        <v>0</v>
      </c>
      <c r="K51" s="72">
        <v>0</v>
      </c>
      <c r="L51" s="107">
        <f>K51/$K$337</f>
        <v>0</v>
      </c>
      <c r="M51" s="73">
        <f t="shared" si="7"/>
        <v>0</v>
      </c>
      <c r="N51" s="104" t="e">
        <f t="shared" si="6"/>
        <v>#DIV/0!</v>
      </c>
    </row>
    <row r="52" spans="1:14">
      <c r="A52" s="49"/>
      <c r="B52" s="70" t="s">
        <v>556</v>
      </c>
      <c r="C52" s="91" t="s">
        <v>557</v>
      </c>
      <c r="D52" s="72">
        <v>7635600</v>
      </c>
      <c r="E52" s="73">
        <v>0.7</v>
      </c>
      <c r="F52" s="73">
        <v>0</v>
      </c>
      <c r="G52" s="73">
        <v>0</v>
      </c>
      <c r="H52" s="73">
        <v>0</v>
      </c>
      <c r="I52" s="107">
        <f>H52/$H$337</f>
        <v>0</v>
      </c>
      <c r="J52" s="73">
        <f t="shared" si="5"/>
        <v>0</v>
      </c>
      <c r="K52" s="72">
        <v>0</v>
      </c>
      <c r="L52" s="107">
        <f>K52/$K$337</f>
        <v>0</v>
      </c>
      <c r="M52" s="73">
        <f t="shared" si="7"/>
        <v>0</v>
      </c>
      <c r="N52" s="104" t="e">
        <f t="shared" si="6"/>
        <v>#DIV/0!</v>
      </c>
    </row>
    <row r="53" spans="1:14">
      <c r="A53" s="49"/>
      <c r="B53" s="70" t="s">
        <v>558</v>
      </c>
      <c r="C53" s="91" t="s">
        <v>559</v>
      </c>
      <c r="D53" s="72">
        <v>0</v>
      </c>
      <c r="E53" s="73">
        <v>0</v>
      </c>
      <c r="F53" s="73">
        <v>0</v>
      </c>
      <c r="G53" s="73">
        <v>0</v>
      </c>
      <c r="H53" s="73">
        <v>0</v>
      </c>
      <c r="I53" s="107">
        <f>H53/$H$337</f>
        <v>0</v>
      </c>
      <c r="J53" s="73">
        <f t="shared" si="5"/>
        <v>0</v>
      </c>
      <c r="K53" s="72">
        <v>0</v>
      </c>
      <c r="L53" s="107">
        <f>K53/$K$337</f>
        <v>0</v>
      </c>
      <c r="M53" s="73">
        <f t="shared" si="7"/>
        <v>0</v>
      </c>
      <c r="N53" s="104" t="e">
        <f t="shared" si="6"/>
        <v>#DIV/0!</v>
      </c>
    </row>
    <row r="54" spans="1:14">
      <c r="A54" s="49"/>
      <c r="B54" s="70" t="s">
        <v>560</v>
      </c>
      <c r="C54" s="91" t="s">
        <v>561</v>
      </c>
      <c r="D54" s="72">
        <v>2858320</v>
      </c>
      <c r="E54" s="73">
        <v>0.3</v>
      </c>
      <c r="F54" s="73">
        <v>0</v>
      </c>
      <c r="G54" s="73">
        <v>0</v>
      </c>
      <c r="H54" s="73">
        <v>0</v>
      </c>
      <c r="I54" s="107">
        <f>H54/$H$337</f>
        <v>0</v>
      </c>
      <c r="J54" s="73">
        <f t="shared" si="5"/>
        <v>0</v>
      </c>
      <c r="K54" s="72">
        <v>0</v>
      </c>
      <c r="L54" s="107">
        <f>K54/$K$337</f>
        <v>0</v>
      </c>
      <c r="M54" s="73">
        <f t="shared" si="7"/>
        <v>0</v>
      </c>
      <c r="N54" s="104" t="e">
        <f t="shared" si="6"/>
        <v>#DIV/0!</v>
      </c>
    </row>
    <row r="55" spans="1:14">
      <c r="A55" s="49"/>
      <c r="B55" s="70" t="s">
        <v>562</v>
      </c>
      <c r="C55" s="91" t="s">
        <v>563</v>
      </c>
      <c r="D55" s="72">
        <v>30000000</v>
      </c>
      <c r="E55" s="73">
        <v>2.8</v>
      </c>
      <c r="F55" s="73">
        <v>0</v>
      </c>
      <c r="G55" s="73">
        <v>0</v>
      </c>
      <c r="H55" s="73">
        <v>0</v>
      </c>
      <c r="I55" s="107">
        <f>H55/$H$337</f>
        <v>0</v>
      </c>
      <c r="J55" s="73">
        <f t="shared" si="5"/>
        <v>0</v>
      </c>
      <c r="K55" s="72">
        <v>0</v>
      </c>
      <c r="L55" s="107">
        <f>K55/$K$337</f>
        <v>0</v>
      </c>
      <c r="M55" s="73">
        <f t="shared" si="7"/>
        <v>0</v>
      </c>
      <c r="N55" s="104" t="e">
        <f t="shared" si="6"/>
        <v>#DIV/0!</v>
      </c>
    </row>
    <row r="56" spans="1:14">
      <c r="A56" s="49"/>
      <c r="B56" s="70" t="s">
        <v>564</v>
      </c>
      <c r="C56" s="91" t="s">
        <v>565</v>
      </c>
      <c r="D56" s="72">
        <v>1785000</v>
      </c>
      <c r="E56" s="73">
        <v>0.2</v>
      </c>
      <c r="F56" s="73">
        <v>0</v>
      </c>
      <c r="G56" s="73">
        <v>0</v>
      </c>
      <c r="H56" s="73">
        <v>0</v>
      </c>
      <c r="I56" s="107">
        <f>H56/$H$337</f>
        <v>0</v>
      </c>
      <c r="J56" s="73">
        <f t="shared" si="5"/>
        <v>0</v>
      </c>
      <c r="K56" s="72">
        <v>0</v>
      </c>
      <c r="L56" s="107">
        <f>K56/$K$337</f>
        <v>0</v>
      </c>
      <c r="M56" s="73">
        <f t="shared" si="7"/>
        <v>0</v>
      </c>
      <c r="N56" s="104" t="e">
        <f t="shared" si="6"/>
        <v>#DIV/0!</v>
      </c>
    </row>
    <row r="57" spans="1:14">
      <c r="A57" s="49"/>
      <c r="B57" s="70" t="s">
        <v>566</v>
      </c>
      <c r="C57" s="91" t="s">
        <v>567</v>
      </c>
      <c r="D57" s="72">
        <v>5364000</v>
      </c>
      <c r="E57" s="73">
        <v>0.5</v>
      </c>
      <c r="F57" s="73">
        <v>0</v>
      </c>
      <c r="G57" s="73">
        <v>0</v>
      </c>
      <c r="H57" s="73">
        <v>0</v>
      </c>
      <c r="I57" s="107">
        <f>H57/$H$337</f>
        <v>0</v>
      </c>
      <c r="J57" s="73">
        <f t="shared" si="5"/>
        <v>0</v>
      </c>
      <c r="K57" s="72">
        <v>0</v>
      </c>
      <c r="L57" s="107">
        <f>K57/$K$337</f>
        <v>0</v>
      </c>
      <c r="M57" s="73">
        <f t="shared" si="7"/>
        <v>0</v>
      </c>
      <c r="N57" s="104" t="e">
        <f t="shared" si="6"/>
        <v>#DIV/0!</v>
      </c>
    </row>
    <row r="58" spans="1:14">
      <c r="A58" s="49"/>
      <c r="B58" s="158" t="s">
        <v>568</v>
      </c>
      <c r="C58" s="159" t="s">
        <v>569</v>
      </c>
      <c r="D58" s="72">
        <v>0</v>
      </c>
      <c r="E58" s="73">
        <v>0</v>
      </c>
      <c r="F58" s="73">
        <v>0</v>
      </c>
      <c r="G58" s="73">
        <v>0</v>
      </c>
      <c r="H58" s="73">
        <v>0</v>
      </c>
      <c r="I58" s="107">
        <f>H58/$H$337</f>
        <v>0</v>
      </c>
      <c r="J58" s="73">
        <f t="shared" si="5"/>
        <v>0</v>
      </c>
      <c r="K58" s="72">
        <v>0</v>
      </c>
      <c r="L58" s="107">
        <f>K58/$K$337</f>
        <v>0</v>
      </c>
      <c r="M58" s="73">
        <f t="shared" si="7"/>
        <v>0</v>
      </c>
      <c r="N58" s="104" t="e">
        <f t="shared" si="6"/>
        <v>#DIV/0!</v>
      </c>
    </row>
    <row r="59" spans="1:14">
      <c r="A59" s="49"/>
      <c r="B59" s="158" t="s">
        <v>570</v>
      </c>
      <c r="C59" s="159" t="s">
        <v>571</v>
      </c>
      <c r="D59" s="72">
        <v>4924264</v>
      </c>
      <c r="E59" s="73">
        <v>0.5</v>
      </c>
      <c r="F59" s="73">
        <v>0</v>
      </c>
      <c r="G59" s="73">
        <v>0</v>
      </c>
      <c r="H59" s="73">
        <v>0</v>
      </c>
      <c r="I59" s="107">
        <f>H59/$H$337</f>
        <v>0</v>
      </c>
      <c r="J59" s="73">
        <f t="shared" si="5"/>
        <v>0</v>
      </c>
      <c r="K59" s="72">
        <v>0</v>
      </c>
      <c r="L59" s="107">
        <f>K59/$K$337</f>
        <v>0</v>
      </c>
      <c r="M59" s="73">
        <f t="shared" si="7"/>
        <v>0</v>
      </c>
      <c r="N59" s="104" t="e">
        <f t="shared" si="6"/>
        <v>#DIV/0!</v>
      </c>
    </row>
    <row r="60" spans="1:14">
      <c r="A60" s="49"/>
      <c r="B60" s="158" t="s">
        <v>572</v>
      </c>
      <c r="C60" s="159" t="s">
        <v>573</v>
      </c>
      <c r="D60" s="72">
        <v>20575320</v>
      </c>
      <c r="E60" s="73">
        <v>2</v>
      </c>
      <c r="F60" s="73">
        <v>14450256</v>
      </c>
      <c r="G60" s="73">
        <v>1</v>
      </c>
      <c r="H60" s="73">
        <v>14450256</v>
      </c>
      <c r="I60" s="107">
        <f>H60/$H$337</f>
        <v>8.3989235990715762E-3</v>
      </c>
      <c r="J60" s="73">
        <f t="shared" si="5"/>
        <v>0</v>
      </c>
      <c r="K60" s="73">
        <v>9255480</v>
      </c>
      <c r="L60" s="107">
        <f>K60/$K$337</f>
        <v>8.1677239574909511E-3</v>
      </c>
      <c r="M60" s="73">
        <f t="shared" si="7"/>
        <v>5194776</v>
      </c>
      <c r="N60" s="104">
        <f t="shared" si="6"/>
        <v>0.64050629968078077</v>
      </c>
    </row>
    <row r="61" spans="1:14">
      <c r="A61" s="49"/>
      <c r="B61" s="158" t="s">
        <v>574</v>
      </c>
      <c r="C61" s="159" t="s">
        <v>575</v>
      </c>
      <c r="D61" s="72">
        <v>10572000</v>
      </c>
      <c r="E61" s="73">
        <v>1</v>
      </c>
      <c r="F61" s="73">
        <v>0</v>
      </c>
      <c r="G61" s="73">
        <v>0</v>
      </c>
      <c r="H61" s="73"/>
      <c r="I61" s="107">
        <f>H61/$H$337</f>
        <v>0</v>
      </c>
      <c r="J61" s="73">
        <f t="shared" si="5"/>
        <v>0</v>
      </c>
      <c r="K61" s="73"/>
      <c r="L61" s="107">
        <f>K61/$K$337</f>
        <v>0</v>
      </c>
      <c r="M61" s="73">
        <f t="shared" si="7"/>
        <v>0</v>
      </c>
      <c r="N61" s="104" t="e">
        <f t="shared" si="6"/>
        <v>#DIV/0!</v>
      </c>
    </row>
    <row r="62" spans="1:14">
      <c r="A62" s="49"/>
      <c r="B62" s="158" t="s">
        <v>576</v>
      </c>
      <c r="C62" s="159" t="s">
        <v>577</v>
      </c>
      <c r="D62" s="72">
        <v>14293200</v>
      </c>
      <c r="E62" s="73">
        <v>1.4</v>
      </c>
      <c r="F62" s="73">
        <v>0</v>
      </c>
      <c r="G62" s="73">
        <v>0</v>
      </c>
      <c r="H62" s="73"/>
      <c r="I62" s="107">
        <f>H62/$H$337</f>
        <v>0</v>
      </c>
      <c r="J62" s="73">
        <f t="shared" si="5"/>
        <v>0</v>
      </c>
      <c r="K62" s="73"/>
      <c r="L62" s="107">
        <f>K62/$K$337</f>
        <v>0</v>
      </c>
      <c r="M62" s="73">
        <f t="shared" si="7"/>
        <v>0</v>
      </c>
      <c r="N62" s="104" t="e">
        <f t="shared" si="6"/>
        <v>#DIV/0!</v>
      </c>
    </row>
    <row r="63" spans="1:14">
      <c r="A63" s="49"/>
      <c r="B63" s="158" t="s">
        <v>578</v>
      </c>
      <c r="C63" s="159" t="s">
        <v>579</v>
      </c>
      <c r="D63" s="72">
        <v>0</v>
      </c>
      <c r="E63" s="73">
        <v>0</v>
      </c>
      <c r="F63" s="73">
        <v>15000000</v>
      </c>
      <c r="G63" s="73">
        <v>1</v>
      </c>
      <c r="H63" s="73">
        <v>15000000</v>
      </c>
      <c r="I63" s="107">
        <f>H63/$H$337</f>
        <v>8.7184513538081012E-3</v>
      </c>
      <c r="J63" s="73">
        <f t="shared" si="5"/>
        <v>0</v>
      </c>
      <c r="K63" s="73">
        <v>14278800</v>
      </c>
      <c r="L63" s="107">
        <f>K63/$K$337</f>
        <v>1.2600675150745481E-2</v>
      </c>
      <c r="M63" s="73">
        <f t="shared" si="7"/>
        <v>721200</v>
      </c>
      <c r="N63" s="104">
        <f t="shared" si="6"/>
        <v>0.95191999999999999</v>
      </c>
    </row>
    <row r="64" spans="1:14">
      <c r="A64" s="49"/>
      <c r="B64" s="158" t="s">
        <v>580</v>
      </c>
      <c r="C64" s="159" t="s">
        <v>581</v>
      </c>
      <c r="D64" s="72">
        <v>0</v>
      </c>
      <c r="E64" s="73">
        <v>0</v>
      </c>
      <c r="F64" s="73">
        <v>2798000</v>
      </c>
      <c r="G64" s="73">
        <v>0.2</v>
      </c>
      <c r="H64" s="73">
        <v>993</v>
      </c>
      <c r="I64" s="107">
        <f>H64/$H$337</f>
        <v>5.7716147962209623E-7</v>
      </c>
      <c r="J64" s="73">
        <f t="shared" si="5"/>
        <v>-2797007</v>
      </c>
      <c r="K64" s="73"/>
      <c r="L64" s="107">
        <f>K64/$K$337</f>
        <v>0</v>
      </c>
      <c r="M64" s="73">
        <f t="shared" si="7"/>
        <v>993</v>
      </c>
      <c r="N64" s="104">
        <f t="shared" si="6"/>
        <v>0</v>
      </c>
    </row>
    <row r="65" spans="1:14">
      <c r="A65" s="49"/>
      <c r="B65" s="158" t="s">
        <v>582</v>
      </c>
      <c r="C65" s="159" t="s">
        <v>583</v>
      </c>
      <c r="D65" s="72">
        <v>0</v>
      </c>
      <c r="E65" s="73">
        <v>0</v>
      </c>
      <c r="F65" s="73">
        <v>18076300</v>
      </c>
      <c r="G65" s="73">
        <v>1.2</v>
      </c>
      <c r="H65" s="73">
        <v>18076300</v>
      </c>
      <c r="I65" s="107">
        <f>H65/$H$337</f>
        <v>1.0506489480456092E-2</v>
      </c>
      <c r="J65" s="73">
        <f t="shared" si="5"/>
        <v>0</v>
      </c>
      <c r="K65" s="73">
        <v>13556880</v>
      </c>
      <c r="L65" s="107">
        <f>K65/$K$337</f>
        <v>1.1963599247670561E-2</v>
      </c>
      <c r="M65" s="73">
        <f t="shared" si="7"/>
        <v>4519420</v>
      </c>
      <c r="N65" s="104">
        <f t="shared" si="6"/>
        <v>0.74998091423576729</v>
      </c>
    </row>
    <row r="66" spans="1:14">
      <c r="A66" s="49"/>
      <c r="B66" s="158" t="s">
        <v>584</v>
      </c>
      <c r="C66" s="159" t="s">
        <v>585</v>
      </c>
      <c r="D66" s="72">
        <v>45474000</v>
      </c>
      <c r="E66" s="73">
        <v>4.3</v>
      </c>
      <c r="F66" s="73">
        <v>0</v>
      </c>
      <c r="G66" s="73">
        <v>0</v>
      </c>
      <c r="H66" s="73"/>
      <c r="I66" s="107">
        <f>H66/$H$337</f>
        <v>0</v>
      </c>
      <c r="J66" s="73">
        <f t="shared" si="5"/>
        <v>0</v>
      </c>
      <c r="K66" s="73"/>
      <c r="L66" s="107">
        <f>K66/$K$337</f>
        <v>0</v>
      </c>
      <c r="M66" s="73">
        <f t="shared" si="7"/>
        <v>0</v>
      </c>
      <c r="N66" s="104" t="e">
        <f t="shared" si="6"/>
        <v>#DIV/0!</v>
      </c>
    </row>
    <row r="67" spans="1:14">
      <c r="A67" s="49"/>
      <c r="B67" s="158" t="s">
        <v>586</v>
      </c>
      <c r="C67" s="159" t="s">
        <v>587</v>
      </c>
      <c r="D67" s="72">
        <v>8538000</v>
      </c>
      <c r="E67" s="73">
        <v>0.8</v>
      </c>
      <c r="F67" s="73">
        <v>0</v>
      </c>
      <c r="G67" s="73">
        <v>0</v>
      </c>
      <c r="H67" s="73"/>
      <c r="I67" s="107">
        <f>H67/$H$337</f>
        <v>0</v>
      </c>
      <c r="J67" s="73">
        <f t="shared" si="5"/>
        <v>0</v>
      </c>
      <c r="K67" s="73"/>
      <c r="L67" s="107">
        <f>K67/$K$337</f>
        <v>0</v>
      </c>
      <c r="M67" s="73">
        <f t="shared" si="7"/>
        <v>0</v>
      </c>
      <c r="N67" s="104" t="e">
        <f t="shared" si="6"/>
        <v>#DIV/0!</v>
      </c>
    </row>
    <row r="68" spans="1:14">
      <c r="A68" s="49"/>
      <c r="B68" s="158" t="s">
        <v>588</v>
      </c>
      <c r="C68" s="159" t="s">
        <v>589</v>
      </c>
      <c r="D68" s="72">
        <v>0</v>
      </c>
      <c r="E68" s="73">
        <v>0</v>
      </c>
      <c r="F68" s="73">
        <v>3550000</v>
      </c>
      <c r="G68" s="73">
        <v>0.2</v>
      </c>
      <c r="H68" s="73"/>
      <c r="I68" s="107">
        <f>H68/$H$337</f>
        <v>0</v>
      </c>
      <c r="J68" s="73">
        <f t="shared" si="5"/>
        <v>-3550000</v>
      </c>
      <c r="K68" s="73"/>
      <c r="L68" s="107">
        <f>K68/$K$337</f>
        <v>0</v>
      </c>
      <c r="M68" s="73">
        <f t="shared" si="7"/>
        <v>0</v>
      </c>
      <c r="N68" s="104" t="e">
        <f t="shared" si="6"/>
        <v>#DIV/0!</v>
      </c>
    </row>
    <row r="69" spans="1:14">
      <c r="A69" s="49"/>
      <c r="B69" s="158" t="s">
        <v>590</v>
      </c>
      <c r="C69" s="159" t="s">
        <v>591</v>
      </c>
      <c r="D69" s="72">
        <v>1380000</v>
      </c>
      <c r="E69" s="73">
        <v>0.1</v>
      </c>
      <c r="F69" s="73">
        <v>1241370</v>
      </c>
      <c r="G69" s="73">
        <v>0.1</v>
      </c>
      <c r="H69" s="73">
        <v>1228800</v>
      </c>
      <c r="I69" s="107">
        <f>H69/$H$337</f>
        <v>7.1421553490395959E-4</v>
      </c>
      <c r="J69" s="73">
        <f t="shared" si="5"/>
        <v>-12570</v>
      </c>
      <c r="K69" s="73">
        <v>1228800</v>
      </c>
      <c r="L69" s="107">
        <f>K69/$K$337</f>
        <v>1.0843845158722055E-3</v>
      </c>
      <c r="M69" s="73">
        <f t="shared" si="7"/>
        <v>0</v>
      </c>
      <c r="N69" s="104">
        <f t="shared" si="6"/>
        <v>1</v>
      </c>
    </row>
    <row r="70" spans="1:14">
      <c r="A70" s="49"/>
      <c r="B70" s="158" t="s">
        <v>592</v>
      </c>
      <c r="C70" s="159" t="s">
        <v>593</v>
      </c>
      <c r="D70" s="72">
        <v>0</v>
      </c>
      <c r="E70" s="73">
        <v>0</v>
      </c>
      <c r="F70" s="73">
        <v>36097000</v>
      </c>
      <c r="G70" s="73">
        <v>2.4</v>
      </c>
      <c r="H70" s="73">
        <v>36097000</v>
      </c>
      <c r="I70" s="107">
        <f>H70/$H$337</f>
        <v>2.0980662567894069E-2</v>
      </c>
      <c r="J70" s="73">
        <f t="shared" si="5"/>
        <v>0</v>
      </c>
      <c r="K70" s="73">
        <v>35515200</v>
      </c>
      <c r="L70" s="107">
        <f>K70/$K$337</f>
        <v>3.1341254034915812E-2</v>
      </c>
      <c r="M70" s="73">
        <f t="shared" si="7"/>
        <v>581800</v>
      </c>
      <c r="N70" s="104">
        <f t="shared" si="6"/>
        <v>0.98388231709006291</v>
      </c>
    </row>
    <row r="71" spans="1:14">
      <c r="A71" s="49"/>
      <c r="B71" s="158" t="s">
        <v>594</v>
      </c>
      <c r="C71" s="159" t="s">
        <v>595</v>
      </c>
      <c r="D71" s="72">
        <v>0</v>
      </c>
      <c r="E71" s="73">
        <v>0</v>
      </c>
      <c r="F71" s="73">
        <v>4505000</v>
      </c>
      <c r="G71" s="73">
        <v>0.3</v>
      </c>
      <c r="H71" s="73">
        <v>4404000</v>
      </c>
      <c r="I71" s="107">
        <f>H71/$H$337</f>
        <v>2.5597373174780585E-3</v>
      </c>
      <c r="J71" s="73">
        <f t="shared" si="5"/>
        <v>-101000</v>
      </c>
      <c r="K71" s="73">
        <v>3684680</v>
      </c>
      <c r="L71" s="107">
        <f>K71/$K$337</f>
        <v>3.2516356916861963E-3</v>
      </c>
      <c r="M71" s="73">
        <f t="shared" si="7"/>
        <v>719320</v>
      </c>
      <c r="N71" s="104">
        <f t="shared" si="6"/>
        <v>0.83666666666666667</v>
      </c>
    </row>
    <row r="72" spans="1:14">
      <c r="A72" s="49"/>
      <c r="B72" s="158" t="s">
        <v>596</v>
      </c>
      <c r="C72" s="159" t="s">
        <v>597</v>
      </c>
      <c r="D72" s="72">
        <v>0</v>
      </c>
      <c r="E72" s="73">
        <v>0</v>
      </c>
      <c r="F72" s="73">
        <v>10890000</v>
      </c>
      <c r="G72" s="73">
        <v>0.7</v>
      </c>
      <c r="H72" s="73">
        <v>10668000</v>
      </c>
      <c r="I72" s="107">
        <f>H72/$H$337</f>
        <v>6.2005626028283217E-3</v>
      </c>
      <c r="J72" s="73">
        <f t="shared" si="5"/>
        <v>-222000</v>
      </c>
      <c r="K72" s="73">
        <v>10668000</v>
      </c>
      <c r="L72" s="107">
        <f>K72/$K$337</f>
        <v>9.4142366661170967E-3</v>
      </c>
      <c r="M72" s="73">
        <f t="shared" si="7"/>
        <v>0</v>
      </c>
      <c r="N72" s="104">
        <f t="shared" si="6"/>
        <v>1</v>
      </c>
    </row>
    <row r="73" spans="1:14">
      <c r="A73" s="49"/>
      <c r="B73" s="158" t="s">
        <v>598</v>
      </c>
      <c r="C73" s="159" t="s">
        <v>599</v>
      </c>
      <c r="D73" s="72">
        <v>0</v>
      </c>
      <c r="E73" s="73">
        <v>0</v>
      </c>
      <c r="F73" s="73">
        <v>3200000</v>
      </c>
      <c r="G73" s="73">
        <v>0.2</v>
      </c>
      <c r="H73" s="73">
        <v>3200000</v>
      </c>
      <c r="I73" s="107">
        <f>H73/$H$337</f>
        <v>1.859936288812395E-3</v>
      </c>
      <c r="J73" s="73">
        <f t="shared" si="5"/>
        <v>0</v>
      </c>
      <c r="K73" s="73">
        <v>3200000</v>
      </c>
      <c r="L73" s="107">
        <f>K73/$K$337</f>
        <v>2.8239180100838686E-3</v>
      </c>
      <c r="M73" s="73">
        <f t="shared" si="7"/>
        <v>0</v>
      </c>
      <c r="N73" s="104">
        <f t="shared" si="6"/>
        <v>1</v>
      </c>
    </row>
    <row r="74" spans="1:14">
      <c r="A74" s="49"/>
      <c r="B74" s="158" t="s">
        <v>600</v>
      </c>
      <c r="C74" s="159" t="s">
        <v>601</v>
      </c>
      <c r="D74" s="72">
        <v>4548000</v>
      </c>
      <c r="E74" s="73">
        <v>0.4</v>
      </c>
      <c r="F74" s="73">
        <v>0</v>
      </c>
      <c r="G74" s="73">
        <v>0</v>
      </c>
      <c r="H74" s="73"/>
      <c r="I74" s="107">
        <f>H74/$H$337</f>
        <v>0</v>
      </c>
      <c r="J74" s="73">
        <f t="shared" si="5"/>
        <v>0</v>
      </c>
      <c r="K74" s="73"/>
      <c r="L74" s="107">
        <f>K74/$K$337</f>
        <v>0</v>
      </c>
      <c r="M74" s="73">
        <f t="shared" si="7"/>
        <v>0</v>
      </c>
      <c r="N74" s="104" t="e">
        <f t="shared" si="6"/>
        <v>#DIV/0!</v>
      </c>
    </row>
    <row r="75" spans="1:14">
      <c r="A75" s="49"/>
      <c r="B75" s="158" t="s">
        <v>602</v>
      </c>
      <c r="C75" s="159" t="s">
        <v>603</v>
      </c>
      <c r="D75" s="72">
        <v>0</v>
      </c>
      <c r="E75" s="73">
        <v>0</v>
      </c>
      <c r="F75" s="73">
        <v>9065000</v>
      </c>
      <c r="G75" s="73">
        <v>0.6</v>
      </c>
      <c r="H75" s="73">
        <v>9065000</v>
      </c>
      <c r="I75" s="107">
        <f>H75/$H$337</f>
        <v>5.2688507681513622E-3</v>
      </c>
      <c r="J75" s="73">
        <f t="shared" si="5"/>
        <v>0</v>
      </c>
      <c r="K75" s="73">
        <v>9065000</v>
      </c>
      <c r="L75" s="107">
        <f>K75/$K$337</f>
        <v>7.9996302379407077E-3</v>
      </c>
      <c r="M75" s="73">
        <f t="shared" si="7"/>
        <v>0</v>
      </c>
      <c r="N75" s="104">
        <f t="shared" si="6"/>
        <v>1</v>
      </c>
    </row>
    <row r="76" spans="1:14">
      <c r="A76" s="49"/>
      <c r="B76" s="158" t="s">
        <v>604</v>
      </c>
      <c r="C76" s="159" t="s">
        <v>605</v>
      </c>
      <c r="D76" s="72">
        <v>0</v>
      </c>
      <c r="E76" s="73">
        <v>0</v>
      </c>
      <c r="F76" s="73">
        <v>6273540</v>
      </c>
      <c r="G76" s="73">
        <v>0.4</v>
      </c>
      <c r="H76" s="73">
        <v>6273540</v>
      </c>
      <c r="I76" s="107">
        <f>H76/$H$337</f>
        <v>3.646370220411285E-3</v>
      </c>
      <c r="J76" s="73">
        <f t="shared" si="5"/>
        <v>0</v>
      </c>
      <c r="K76" s="73">
        <v>6273540</v>
      </c>
      <c r="L76" s="107">
        <f>K76/$K$337</f>
        <v>5.5362383103067349E-3</v>
      </c>
      <c r="M76" s="73">
        <f t="shared" si="7"/>
        <v>0</v>
      </c>
      <c r="N76" s="104">
        <f t="shared" si="6"/>
        <v>1</v>
      </c>
    </row>
    <row r="77" spans="1:14">
      <c r="A77" s="49"/>
      <c r="B77" s="158" t="s">
        <v>606</v>
      </c>
      <c r="C77" s="159" t="s">
        <v>607</v>
      </c>
      <c r="D77" s="72">
        <v>1818000</v>
      </c>
      <c r="E77" s="73">
        <v>0.2</v>
      </c>
      <c r="F77" s="73">
        <v>910000</v>
      </c>
      <c r="G77" s="73">
        <v>0.1</v>
      </c>
      <c r="H77" s="73">
        <v>564000</v>
      </c>
      <c r="I77" s="107">
        <f>H77/$H$337</f>
        <v>3.2781377090318459E-4</v>
      </c>
      <c r="J77" s="73">
        <f t="shared" si="5"/>
        <v>-346000</v>
      </c>
      <c r="K77" s="73">
        <v>564000</v>
      </c>
      <c r="L77" s="107">
        <f>K77/$K$337</f>
        <v>4.9771554927728178E-4</v>
      </c>
      <c r="M77" s="73">
        <f t="shared" si="7"/>
        <v>0</v>
      </c>
      <c r="N77" s="104">
        <f t="shared" si="6"/>
        <v>1</v>
      </c>
    </row>
    <row r="78" spans="1:14">
      <c r="A78" s="49"/>
      <c r="B78" s="158" t="s">
        <v>608</v>
      </c>
      <c r="C78" s="159" t="s">
        <v>609</v>
      </c>
      <c r="D78" s="72">
        <v>2388000</v>
      </c>
      <c r="E78" s="73">
        <v>0.2</v>
      </c>
      <c r="F78" s="73">
        <v>5187120</v>
      </c>
      <c r="G78" s="73">
        <v>0.3</v>
      </c>
      <c r="H78" s="73">
        <v>6833268</v>
      </c>
      <c r="I78" s="107">
        <f>H78/$H$337</f>
        <v>3.9717009763689049E-3</v>
      </c>
      <c r="J78" s="73">
        <f t="shared" si="5"/>
        <v>1646148</v>
      </c>
      <c r="K78" s="73">
        <v>6833268</v>
      </c>
      <c r="L78" s="107">
        <f>K78/$K$337</f>
        <v>6.0301839290405543E-3</v>
      </c>
      <c r="M78" s="73">
        <f t="shared" si="7"/>
        <v>0</v>
      </c>
      <c r="N78" s="104">
        <f t="shared" si="6"/>
        <v>1</v>
      </c>
    </row>
    <row r="79" spans="1:14">
      <c r="A79" s="49"/>
      <c r="B79" s="158" t="s">
        <v>610</v>
      </c>
      <c r="C79" s="159" t="s">
        <v>611</v>
      </c>
      <c r="D79" s="72">
        <v>0</v>
      </c>
      <c r="E79" s="73">
        <v>0</v>
      </c>
      <c r="F79" s="73">
        <v>12469600</v>
      </c>
      <c r="G79" s="73">
        <v>0.8</v>
      </c>
      <c r="H79" s="73"/>
      <c r="I79" s="107">
        <f>H79/$H$337</f>
        <v>0</v>
      </c>
      <c r="J79" s="73">
        <f t="shared" si="5"/>
        <v>-12469600</v>
      </c>
      <c r="K79" s="73"/>
      <c r="L79" s="107">
        <f>K79/$K$337</f>
        <v>0</v>
      </c>
      <c r="M79" s="73">
        <f t="shared" si="7"/>
        <v>0</v>
      </c>
      <c r="N79" s="104" t="e">
        <f t="shared" si="6"/>
        <v>#DIV/0!</v>
      </c>
    </row>
    <row r="80" spans="1:14">
      <c r="A80" s="49"/>
      <c r="B80" s="158" t="s">
        <v>612</v>
      </c>
      <c r="C80" s="159" t="s">
        <v>613</v>
      </c>
      <c r="D80" s="72">
        <v>1248000</v>
      </c>
      <c r="E80" s="73">
        <v>0.1</v>
      </c>
      <c r="F80" s="73">
        <v>800000</v>
      </c>
      <c r="G80" s="73">
        <v>0.1</v>
      </c>
      <c r="H80" s="73">
        <v>696000</v>
      </c>
      <c r="I80" s="107">
        <f>H80/$H$337</f>
        <v>4.0453614281669591E-4</v>
      </c>
      <c r="J80" s="73">
        <f t="shared" si="5"/>
        <v>-104000</v>
      </c>
      <c r="K80" s="73">
        <v>696000</v>
      </c>
      <c r="L80" s="107">
        <f>K80/$K$337</f>
        <v>6.1420216719324135E-4</v>
      </c>
      <c r="M80" s="73">
        <f t="shared" si="7"/>
        <v>0</v>
      </c>
      <c r="N80" s="104">
        <f t="shared" si="6"/>
        <v>1</v>
      </c>
    </row>
    <row r="81" spans="1:14">
      <c r="A81" s="49"/>
      <c r="B81" s="158" t="s">
        <v>614</v>
      </c>
      <c r="C81" s="159" t="s">
        <v>615</v>
      </c>
      <c r="D81" s="72">
        <v>9552000</v>
      </c>
      <c r="E81" s="73">
        <v>0.9</v>
      </c>
      <c r="F81" s="73">
        <v>23078000</v>
      </c>
      <c r="G81" s="73">
        <v>1.5</v>
      </c>
      <c r="H81" s="73">
        <v>23078000</v>
      </c>
      <c r="I81" s="107">
        <f>H81/$H$337</f>
        <v>1.341362802287889E-2</v>
      </c>
      <c r="J81" s="73">
        <f t="shared" si="5"/>
        <v>0</v>
      </c>
      <c r="K81" s="73">
        <v>22360800</v>
      </c>
      <c r="L81" s="107">
        <f>K81/$K$337</f>
        <v>1.9732833074963551E-2</v>
      </c>
      <c r="M81" s="73">
        <f t="shared" si="7"/>
        <v>717200</v>
      </c>
      <c r="N81" s="104">
        <f t="shared" si="6"/>
        <v>0.96892278360343187</v>
      </c>
    </row>
    <row r="82" spans="1:14">
      <c r="A82" s="49"/>
      <c r="B82" s="158" t="s">
        <v>1130</v>
      </c>
      <c r="C82" s="159" t="s">
        <v>1131</v>
      </c>
      <c r="D82" s="72"/>
      <c r="E82" s="73">
        <v>0.9</v>
      </c>
      <c r="F82" s="73"/>
      <c r="G82" s="73">
        <v>1.5</v>
      </c>
      <c r="H82" s="73">
        <v>4066430</v>
      </c>
      <c r="I82" s="107">
        <f>H82/$H$337</f>
        <v>2.3635314759110583E-3</v>
      </c>
      <c r="J82" s="73">
        <f t="shared" si="5"/>
        <v>4066430</v>
      </c>
      <c r="K82" s="73">
        <v>3820800</v>
      </c>
      <c r="L82" s="107">
        <f>K82/$K$337</f>
        <v>3.3717581040401388E-3</v>
      </c>
      <c r="M82" s="73">
        <f t="shared" ref="M82:M89" si="8">H82-K82</f>
        <v>245630</v>
      </c>
      <c r="N82" s="104">
        <f t="shared" ref="N82:N89" si="9">K82/H82</f>
        <v>0.93959566499361846</v>
      </c>
    </row>
    <row r="83" spans="1:14">
      <c r="A83" s="49"/>
      <c r="B83" s="158" t="s">
        <v>1132</v>
      </c>
      <c r="C83" s="159" t="s">
        <v>1133</v>
      </c>
      <c r="D83" s="72"/>
      <c r="E83" s="73">
        <v>0.9</v>
      </c>
      <c r="F83" s="73"/>
      <c r="G83" s="73">
        <v>1.5</v>
      </c>
      <c r="H83" s="73">
        <v>28380000</v>
      </c>
      <c r="I83" s="107">
        <f>H83/$H$337</f>
        <v>1.6495309961404928E-2</v>
      </c>
      <c r="J83" s="73">
        <f t="shared" si="5"/>
        <v>28380000</v>
      </c>
      <c r="K83" s="73">
        <v>28380000</v>
      </c>
      <c r="L83" s="107">
        <f>K83/$K$337</f>
        <v>2.5044622851931309E-2</v>
      </c>
      <c r="M83" s="73">
        <f t="shared" si="8"/>
        <v>0</v>
      </c>
      <c r="N83" s="104">
        <f t="shared" si="9"/>
        <v>1</v>
      </c>
    </row>
    <row r="84" spans="1:14">
      <c r="A84" s="49"/>
      <c r="B84" s="156" t="s">
        <v>1134</v>
      </c>
      <c r="C84" s="157" t="s">
        <v>1135</v>
      </c>
      <c r="D84" s="72"/>
      <c r="E84" s="73">
        <v>0.9</v>
      </c>
      <c r="F84" s="73"/>
      <c r="G84" s="73">
        <v>1.5</v>
      </c>
      <c r="H84" s="73">
        <v>2934558</v>
      </c>
      <c r="I84" s="107">
        <f>H84/$H$337</f>
        <v>1.7056534111952262E-3</v>
      </c>
      <c r="J84" s="73">
        <f t="shared" si="5"/>
        <v>2934558</v>
      </c>
      <c r="K84" s="73">
        <v>2934558</v>
      </c>
      <c r="L84" s="107">
        <f>K84/$K$337</f>
        <v>2.5896722461986551E-3</v>
      </c>
      <c r="M84" s="73">
        <f t="shared" si="8"/>
        <v>0</v>
      </c>
      <c r="N84" s="104">
        <f t="shared" si="9"/>
        <v>1</v>
      </c>
    </row>
    <row r="85" spans="1:14">
      <c r="A85" s="49"/>
      <c r="B85" s="156" t="s">
        <v>1136</v>
      </c>
      <c r="C85" s="157" t="s">
        <v>1137</v>
      </c>
      <c r="D85" s="72"/>
      <c r="E85" s="73">
        <v>0.9</v>
      </c>
      <c r="F85" s="73"/>
      <c r="G85" s="73">
        <v>1.5</v>
      </c>
      <c r="H85" s="73">
        <v>4512000</v>
      </c>
      <c r="I85" s="107">
        <f>H85/$H$337</f>
        <v>2.6225101672254767E-3</v>
      </c>
      <c r="J85" s="73">
        <f t="shared" si="5"/>
        <v>4512000</v>
      </c>
      <c r="K85" s="73">
        <v>4512000</v>
      </c>
      <c r="L85" s="107">
        <f>K85/$K$337</f>
        <v>3.9817243942182542E-3</v>
      </c>
      <c r="M85" s="73">
        <f t="shared" si="8"/>
        <v>0</v>
      </c>
      <c r="N85" s="104">
        <f t="shared" si="9"/>
        <v>1</v>
      </c>
    </row>
    <row r="86" spans="1:14">
      <c r="A86" s="49"/>
      <c r="B86" s="156" t="s">
        <v>1138</v>
      </c>
      <c r="C86" s="157" t="s">
        <v>1139</v>
      </c>
      <c r="D86" s="72"/>
      <c r="E86" s="73">
        <v>0.9</v>
      </c>
      <c r="F86" s="73"/>
      <c r="G86" s="73">
        <v>1.5</v>
      </c>
      <c r="H86" s="73">
        <v>7296000</v>
      </c>
      <c r="I86" s="107">
        <f>H86/$H$337</f>
        <v>4.2406547384922604E-3</v>
      </c>
      <c r="J86" s="73">
        <f t="shared" si="5"/>
        <v>7296000</v>
      </c>
      <c r="K86" s="73">
        <v>7296000</v>
      </c>
      <c r="L86" s="107">
        <f>K86/$K$337</f>
        <v>6.4385330629912196E-3</v>
      </c>
      <c r="M86" s="73">
        <f t="shared" si="8"/>
        <v>0</v>
      </c>
      <c r="N86" s="104">
        <f t="shared" si="9"/>
        <v>1</v>
      </c>
    </row>
    <row r="87" spans="1:14">
      <c r="A87" s="49"/>
      <c r="B87" s="156" t="s">
        <v>1140</v>
      </c>
      <c r="C87" s="157" t="s">
        <v>1141</v>
      </c>
      <c r="D87" s="72"/>
      <c r="E87" s="73">
        <v>0.9</v>
      </c>
      <c r="F87" s="73"/>
      <c r="G87" s="73">
        <v>1.5</v>
      </c>
      <c r="H87" s="73">
        <v>17250000</v>
      </c>
      <c r="I87" s="107">
        <f>H87/$H$337</f>
        <v>1.0026219056879317E-2</v>
      </c>
      <c r="J87" s="73">
        <f t="shared" si="5"/>
        <v>17250000</v>
      </c>
      <c r="K87" s="73">
        <v>17250000</v>
      </c>
      <c r="L87" s="107">
        <f>K87/$K$337</f>
        <v>1.5222683023108353E-2</v>
      </c>
      <c r="M87" s="73">
        <f t="shared" si="8"/>
        <v>0</v>
      </c>
      <c r="N87" s="104">
        <f t="shared" si="9"/>
        <v>1</v>
      </c>
    </row>
    <row r="88" spans="1:14">
      <c r="A88" s="49"/>
      <c r="B88" s="156" t="s">
        <v>1142</v>
      </c>
      <c r="C88" s="157" t="s">
        <v>1143</v>
      </c>
      <c r="D88" s="72"/>
      <c r="E88" s="73">
        <v>0.9</v>
      </c>
      <c r="F88" s="73"/>
      <c r="G88" s="73">
        <v>1.5</v>
      </c>
      <c r="H88" s="73">
        <v>3947760</v>
      </c>
      <c r="I88" s="107">
        <f>H88/$H$337</f>
        <v>2.2945569011006313E-3</v>
      </c>
      <c r="J88" s="73">
        <f t="shared" si="5"/>
        <v>3947760</v>
      </c>
      <c r="K88" s="73">
        <v>280000</v>
      </c>
      <c r="L88" s="107">
        <f>K88/$K$337</f>
        <v>2.4709282588233851E-4</v>
      </c>
      <c r="M88" s="73">
        <f t="shared" si="8"/>
        <v>3667760</v>
      </c>
      <c r="N88" s="104">
        <f t="shared" si="9"/>
        <v>7.0926297444626821E-2</v>
      </c>
    </row>
    <row r="89" spans="1:14">
      <c r="A89" s="49"/>
      <c r="B89" s="156" t="s">
        <v>1144</v>
      </c>
      <c r="C89" s="157" t="s">
        <v>1145</v>
      </c>
      <c r="D89" s="72"/>
      <c r="E89" s="73">
        <v>0.9</v>
      </c>
      <c r="F89" s="73"/>
      <c r="G89" s="73">
        <v>1.5</v>
      </c>
      <c r="H89" s="73">
        <v>3244000</v>
      </c>
      <c r="I89" s="107">
        <f>H89/$H$337</f>
        <v>1.8855104127835653E-3</v>
      </c>
      <c r="J89" s="73">
        <f t="shared" si="5"/>
        <v>3244000</v>
      </c>
      <c r="K89" s="73">
        <v>0</v>
      </c>
      <c r="L89" s="107">
        <f>K89/$K$337</f>
        <v>0</v>
      </c>
      <c r="M89" s="73">
        <f t="shared" si="8"/>
        <v>3244000</v>
      </c>
      <c r="N89" s="104">
        <f t="shared" si="9"/>
        <v>0</v>
      </c>
    </row>
    <row r="90" spans="1:14">
      <c r="A90" s="49"/>
      <c r="B90" s="156" t="s">
        <v>1146</v>
      </c>
      <c r="C90" s="157" t="s">
        <v>1147</v>
      </c>
      <c r="D90" s="72"/>
      <c r="E90" s="73">
        <v>0.9</v>
      </c>
      <c r="F90" s="73"/>
      <c r="G90" s="73">
        <v>1.5</v>
      </c>
      <c r="H90" s="73">
        <v>9060000</v>
      </c>
      <c r="I90" s="107">
        <f>H90/$H$337</f>
        <v>5.2659446177000932E-3</v>
      </c>
      <c r="J90" s="73">
        <f t="shared" si="5"/>
        <v>9060000</v>
      </c>
      <c r="K90" s="73">
        <v>9060000</v>
      </c>
      <c r="L90" s="107">
        <f>K90/$K$337</f>
        <v>7.9952178660499529E-3</v>
      </c>
      <c r="M90" s="73">
        <f t="shared" si="7"/>
        <v>0</v>
      </c>
      <c r="N90" s="104">
        <f t="shared" si="6"/>
        <v>1</v>
      </c>
    </row>
    <row r="91" spans="1:14">
      <c r="A91" s="49"/>
      <c r="B91" s="156" t="s">
        <v>1148</v>
      </c>
      <c r="C91" s="157" t="s">
        <v>1149</v>
      </c>
      <c r="D91" s="72"/>
      <c r="E91" s="73">
        <v>0.9</v>
      </c>
      <c r="F91" s="73"/>
      <c r="G91" s="73">
        <v>1.5</v>
      </c>
      <c r="H91" s="73">
        <v>5070000</v>
      </c>
      <c r="I91" s="107">
        <f>H91/$H$337</f>
        <v>2.9468365575871383E-3</v>
      </c>
      <c r="J91" s="73">
        <f t="shared" si="5"/>
        <v>5070000</v>
      </c>
      <c r="K91" s="73">
        <v>0</v>
      </c>
      <c r="L91" s="107">
        <f>K91/$K$337</f>
        <v>0</v>
      </c>
      <c r="M91" s="73">
        <f t="shared" si="7"/>
        <v>5070000</v>
      </c>
      <c r="N91" s="104">
        <f t="shared" si="6"/>
        <v>0</v>
      </c>
    </row>
    <row r="92" spans="1:14">
      <c r="A92" s="49"/>
      <c r="B92" s="156" t="s">
        <v>1150</v>
      </c>
      <c r="C92" s="157" t="s">
        <v>1151</v>
      </c>
      <c r="D92" s="72"/>
      <c r="E92" s="73">
        <v>0.9</v>
      </c>
      <c r="F92" s="73"/>
      <c r="G92" s="73">
        <v>1.5</v>
      </c>
      <c r="H92" s="73">
        <v>16940095</v>
      </c>
      <c r="I92" s="107">
        <f>H92/$H$337</f>
        <v>9.8460929457591887E-3</v>
      </c>
      <c r="J92" s="73">
        <f t="shared" si="5"/>
        <v>16940095</v>
      </c>
      <c r="K92" s="73">
        <v>16940094</v>
      </c>
      <c r="L92" s="107">
        <f>K92/$K$337</f>
        <v>1.4949198918473024E-2</v>
      </c>
      <c r="M92" s="73">
        <f t="shared" ref="M92" si="10">H92-K92</f>
        <v>1</v>
      </c>
      <c r="N92" s="104">
        <f t="shared" ref="N92" si="11">K92/H92</f>
        <v>0.99999994096845379</v>
      </c>
    </row>
    <row r="93" spans="1:14">
      <c r="A93" s="49"/>
      <c r="B93" s="70" t="s">
        <v>616</v>
      </c>
      <c r="C93" s="91" t="s">
        <v>617</v>
      </c>
      <c r="D93" s="72">
        <v>0</v>
      </c>
      <c r="E93" s="73">
        <v>0</v>
      </c>
      <c r="F93" s="73">
        <v>182408814</v>
      </c>
      <c r="G93" s="73">
        <v>12.2</v>
      </c>
      <c r="H93" s="73"/>
      <c r="I93" s="107">
        <f>H93/$H$337</f>
        <v>0</v>
      </c>
      <c r="J93" s="73">
        <f t="shared" si="5"/>
        <v>-182408814</v>
      </c>
      <c r="K93" s="72"/>
      <c r="L93" s="107">
        <f>K93/$K$337</f>
        <v>0</v>
      </c>
      <c r="M93" s="73">
        <f t="shared" si="7"/>
        <v>0</v>
      </c>
      <c r="N93" s="104" t="e">
        <f t="shared" si="6"/>
        <v>#DIV/0!</v>
      </c>
    </row>
    <row r="94" spans="1:14">
      <c r="A94" s="49"/>
      <c r="B94" s="70"/>
      <c r="C94" s="92" t="s">
        <v>56</v>
      </c>
      <c r="D94" s="77">
        <v>250335560</v>
      </c>
      <c r="E94" s="78">
        <v>23.7</v>
      </c>
      <c r="F94" s="78">
        <v>350000000</v>
      </c>
      <c r="G94" s="78">
        <v>23.5</v>
      </c>
      <c r="H94" s="78">
        <f>SUM(H46:H93)</f>
        <v>252336000</v>
      </c>
      <c r="I94" s="108">
        <f>H94/$H$337</f>
        <v>0.14666527605430141</v>
      </c>
      <c r="J94" s="78">
        <f t="shared" si="5"/>
        <v>-97664000</v>
      </c>
      <c r="K94" s="77">
        <f>SUM(K46:K93)</f>
        <v>227653900</v>
      </c>
      <c r="L94" s="108">
        <f>K94/$K$337</f>
        <v>0.2008987338361975</v>
      </c>
      <c r="M94" s="78">
        <f t="shared" si="7"/>
        <v>24682100</v>
      </c>
      <c r="N94" s="105">
        <f t="shared" si="6"/>
        <v>0.90218557795954601</v>
      </c>
    </row>
    <row r="95" spans="1:14">
      <c r="A95" s="49"/>
      <c r="B95" s="70" t="s">
        <v>66</v>
      </c>
      <c r="C95" s="91" t="s">
        <v>67</v>
      </c>
      <c r="D95" s="72"/>
      <c r="E95" s="73"/>
      <c r="F95" s="73"/>
      <c r="G95" s="73"/>
      <c r="H95" s="73"/>
      <c r="I95" s="107">
        <f>H95/$H$337</f>
        <v>0</v>
      </c>
      <c r="J95" s="73">
        <f t="shared" si="5"/>
        <v>0</v>
      </c>
      <c r="K95" s="72"/>
      <c r="L95" s="107">
        <f>K95/$K$337</f>
        <v>0</v>
      </c>
      <c r="M95" s="73">
        <f t="shared" si="7"/>
        <v>0</v>
      </c>
      <c r="N95" s="104" t="e">
        <f t="shared" si="6"/>
        <v>#DIV/0!</v>
      </c>
    </row>
    <row r="96" spans="1:14">
      <c r="A96" s="49"/>
      <c r="B96" s="70" t="s">
        <v>618</v>
      </c>
      <c r="C96" s="91" t="s">
        <v>619</v>
      </c>
      <c r="D96" s="72">
        <v>7333390</v>
      </c>
      <c r="E96" s="73">
        <v>0.7</v>
      </c>
      <c r="F96" s="73">
        <v>200000</v>
      </c>
      <c r="G96" s="73">
        <v>0</v>
      </c>
      <c r="H96" s="73">
        <v>200000</v>
      </c>
      <c r="I96" s="107">
        <f>H96/$H$337</f>
        <v>1.1624601805077469E-4</v>
      </c>
      <c r="J96" s="73">
        <f t="shared" si="5"/>
        <v>0</v>
      </c>
      <c r="K96" s="72">
        <v>131200</v>
      </c>
      <c r="L96" s="107">
        <f>K96/$K$337</f>
        <v>1.157806384134386E-4</v>
      </c>
      <c r="M96" s="73">
        <f t="shared" si="7"/>
        <v>68800</v>
      </c>
      <c r="N96" s="104">
        <f t="shared" si="6"/>
        <v>0.65600000000000003</v>
      </c>
    </row>
    <row r="97" spans="1:14">
      <c r="A97" s="49"/>
      <c r="B97" s="70" t="s">
        <v>620</v>
      </c>
      <c r="C97" s="91" t="s">
        <v>621</v>
      </c>
      <c r="D97" s="72">
        <v>0</v>
      </c>
      <c r="E97" s="73">
        <v>0</v>
      </c>
      <c r="F97" s="73">
        <v>525824</v>
      </c>
      <c r="G97" s="73">
        <v>0</v>
      </c>
      <c r="H97" s="73">
        <v>525824</v>
      </c>
      <c r="I97" s="107">
        <f>H97/$H$337</f>
        <v>3.056247309776527E-4</v>
      </c>
      <c r="J97" s="73">
        <f t="shared" si="5"/>
        <v>0</v>
      </c>
      <c r="K97" s="72">
        <v>525820</v>
      </c>
      <c r="L97" s="107">
        <f>K97/$K$337</f>
        <v>4.6402267751946867E-4</v>
      </c>
      <c r="M97" s="73">
        <f t="shared" si="7"/>
        <v>4</v>
      </c>
      <c r="N97" s="104">
        <f t="shared" si="6"/>
        <v>0.99999239289191821</v>
      </c>
    </row>
    <row r="98" spans="1:14">
      <c r="A98" s="49"/>
      <c r="B98" s="70" t="s">
        <v>622</v>
      </c>
      <c r="C98" s="91" t="s">
        <v>623</v>
      </c>
      <c r="D98" s="72">
        <v>64870</v>
      </c>
      <c r="E98" s="73">
        <v>0</v>
      </c>
      <c r="F98" s="73">
        <v>0</v>
      </c>
      <c r="G98" s="73">
        <v>0</v>
      </c>
      <c r="H98" s="73"/>
      <c r="I98" s="107">
        <f>H98/$H$337</f>
        <v>0</v>
      </c>
      <c r="J98" s="73">
        <f t="shared" si="5"/>
        <v>0</v>
      </c>
      <c r="K98" s="72"/>
      <c r="L98" s="107">
        <f>K98/$K$337</f>
        <v>0</v>
      </c>
      <c r="M98" s="73">
        <f t="shared" si="7"/>
        <v>0</v>
      </c>
      <c r="N98" s="104" t="e">
        <f t="shared" si="6"/>
        <v>#DIV/0!</v>
      </c>
    </row>
    <row r="99" spans="1:14">
      <c r="A99" s="49"/>
      <c r="B99" s="70" t="s">
        <v>624</v>
      </c>
      <c r="C99" s="91" t="s">
        <v>625</v>
      </c>
      <c r="D99" s="72">
        <v>0</v>
      </c>
      <c r="E99" s="73">
        <v>0</v>
      </c>
      <c r="F99" s="73">
        <v>0</v>
      </c>
      <c r="G99" s="73">
        <v>0</v>
      </c>
      <c r="H99" s="73"/>
      <c r="I99" s="107">
        <f>H99/$H$337</f>
        <v>0</v>
      </c>
      <c r="J99" s="73">
        <f t="shared" si="5"/>
        <v>0</v>
      </c>
      <c r="K99" s="72"/>
      <c r="L99" s="107">
        <f>K99/$K$337</f>
        <v>0</v>
      </c>
      <c r="M99" s="73">
        <f t="shared" si="7"/>
        <v>0</v>
      </c>
      <c r="N99" s="104" t="e">
        <f t="shared" si="6"/>
        <v>#DIV/0!</v>
      </c>
    </row>
    <row r="100" spans="1:14">
      <c r="A100" s="49"/>
      <c r="B100" s="155" t="s">
        <v>626</v>
      </c>
      <c r="C100" s="91" t="s">
        <v>627</v>
      </c>
      <c r="D100" s="72">
        <v>6485700</v>
      </c>
      <c r="E100" s="73">
        <v>0.6</v>
      </c>
      <c r="F100" s="73">
        <v>100000</v>
      </c>
      <c r="G100" s="73">
        <v>0</v>
      </c>
      <c r="H100" s="73">
        <v>100000</v>
      </c>
      <c r="I100" s="107">
        <f>H100/$H$337</f>
        <v>5.8123009025387343E-5</v>
      </c>
      <c r="J100" s="73">
        <f t="shared" si="5"/>
        <v>0</v>
      </c>
      <c r="K100" s="72"/>
      <c r="L100" s="107">
        <f>K100/$K$337</f>
        <v>0</v>
      </c>
      <c r="M100" s="73">
        <f t="shared" si="7"/>
        <v>100000</v>
      </c>
      <c r="N100" s="104">
        <f t="shared" si="6"/>
        <v>0</v>
      </c>
    </row>
    <row r="101" spans="1:14">
      <c r="A101" s="49"/>
      <c r="B101" s="70" t="s">
        <v>404</v>
      </c>
      <c r="C101" s="91" t="s">
        <v>405</v>
      </c>
      <c r="D101" s="72">
        <v>0</v>
      </c>
      <c r="E101" s="73">
        <v>0</v>
      </c>
      <c r="F101" s="73">
        <v>0</v>
      </c>
      <c r="G101" s="73">
        <v>0</v>
      </c>
      <c r="H101" s="73">
        <v>0</v>
      </c>
      <c r="I101" s="107">
        <f>H101/$H$337</f>
        <v>0</v>
      </c>
      <c r="J101" s="73">
        <f t="shared" si="5"/>
        <v>0</v>
      </c>
      <c r="K101" s="72"/>
      <c r="L101" s="107">
        <f>K101/$K$337</f>
        <v>0</v>
      </c>
      <c r="M101" s="73">
        <f t="shared" si="7"/>
        <v>0</v>
      </c>
      <c r="N101" s="104" t="e">
        <f t="shared" si="6"/>
        <v>#DIV/0!</v>
      </c>
    </row>
    <row r="102" spans="1:14">
      <c r="A102" s="49"/>
      <c r="B102" s="70" t="s">
        <v>406</v>
      </c>
      <c r="C102" s="91" t="s">
        <v>407</v>
      </c>
      <c r="D102" s="72">
        <v>0</v>
      </c>
      <c r="E102" s="73">
        <v>0</v>
      </c>
      <c r="F102" s="73">
        <v>0</v>
      </c>
      <c r="G102" s="73">
        <v>0</v>
      </c>
      <c r="H102" s="73">
        <v>0</v>
      </c>
      <c r="I102" s="107">
        <f>H102/$H$337</f>
        <v>0</v>
      </c>
      <c r="J102" s="73">
        <f t="shared" si="5"/>
        <v>0</v>
      </c>
      <c r="K102" s="72"/>
      <c r="L102" s="107">
        <f>K102/$K$337</f>
        <v>0</v>
      </c>
      <c r="M102" s="73">
        <f t="shared" si="7"/>
        <v>0</v>
      </c>
      <c r="N102" s="104" t="e">
        <f t="shared" si="6"/>
        <v>#DIV/0!</v>
      </c>
    </row>
    <row r="103" spans="1:14">
      <c r="A103" s="49"/>
      <c r="B103" s="155" t="s">
        <v>408</v>
      </c>
      <c r="C103" s="91" t="s">
        <v>409</v>
      </c>
      <c r="D103" s="72">
        <v>0</v>
      </c>
      <c r="E103" s="73">
        <v>0</v>
      </c>
      <c r="F103" s="73">
        <v>180000</v>
      </c>
      <c r="G103" s="73">
        <v>0</v>
      </c>
      <c r="H103" s="73">
        <v>180000</v>
      </c>
      <c r="I103" s="107">
        <f>H103/$H$337</f>
        <v>1.0462141624569721E-4</v>
      </c>
      <c r="J103" s="73">
        <f t="shared" si="5"/>
        <v>0</v>
      </c>
      <c r="K103" s="72"/>
      <c r="L103" s="107">
        <f>K103/$K$337</f>
        <v>0</v>
      </c>
      <c r="M103" s="73">
        <f t="shared" si="7"/>
        <v>180000</v>
      </c>
      <c r="N103" s="104">
        <f t="shared" si="6"/>
        <v>0</v>
      </c>
    </row>
    <row r="104" spans="1:14">
      <c r="A104" s="49"/>
      <c r="B104" s="70" t="s">
        <v>628</v>
      </c>
      <c r="C104" s="91" t="s">
        <v>629</v>
      </c>
      <c r="D104" s="72">
        <v>3510</v>
      </c>
      <c r="E104" s="73">
        <v>0</v>
      </c>
      <c r="F104" s="73">
        <v>0</v>
      </c>
      <c r="G104" s="73">
        <v>0</v>
      </c>
      <c r="H104" s="73">
        <v>0</v>
      </c>
      <c r="I104" s="107">
        <f>H104/$H$337</f>
        <v>0</v>
      </c>
      <c r="J104" s="73">
        <f t="shared" si="5"/>
        <v>0</v>
      </c>
      <c r="K104" s="72">
        <v>3510</v>
      </c>
      <c r="L104" s="107">
        <f>K104/$K$337</f>
        <v>3.0974850673107431E-6</v>
      </c>
      <c r="M104" s="73">
        <f t="shared" si="7"/>
        <v>-3510</v>
      </c>
      <c r="N104" s="104" t="e">
        <f t="shared" si="6"/>
        <v>#DIV/0!</v>
      </c>
    </row>
    <row r="105" spans="1:14">
      <c r="A105" s="49"/>
      <c r="B105" s="70" t="s">
        <v>630</v>
      </c>
      <c r="C105" s="91" t="s">
        <v>631</v>
      </c>
      <c r="D105" s="72">
        <v>1639590</v>
      </c>
      <c r="E105" s="73">
        <v>0.2</v>
      </c>
      <c r="F105" s="73">
        <v>0</v>
      </c>
      <c r="G105" s="73">
        <v>0</v>
      </c>
      <c r="H105" s="73">
        <v>0</v>
      </c>
      <c r="I105" s="107">
        <f>H105/$H$337</f>
        <v>0</v>
      </c>
      <c r="J105" s="73">
        <f t="shared" si="5"/>
        <v>0</v>
      </c>
      <c r="K105" s="72"/>
      <c r="L105" s="107">
        <f>K105/$K$337</f>
        <v>0</v>
      </c>
      <c r="M105" s="73">
        <f t="shared" si="7"/>
        <v>0</v>
      </c>
      <c r="N105" s="104" t="e">
        <f t="shared" si="6"/>
        <v>#DIV/0!</v>
      </c>
    </row>
    <row r="106" spans="1:14">
      <c r="A106" s="49"/>
      <c r="B106" s="70" t="s">
        <v>632</v>
      </c>
      <c r="C106" s="91" t="s">
        <v>633</v>
      </c>
      <c r="D106" s="72">
        <v>582360</v>
      </c>
      <c r="E106" s="73">
        <v>0.1</v>
      </c>
      <c r="F106" s="73">
        <v>0</v>
      </c>
      <c r="G106" s="73">
        <v>0</v>
      </c>
      <c r="H106" s="73">
        <v>0</v>
      </c>
      <c r="I106" s="107">
        <f>H106/$H$337</f>
        <v>0</v>
      </c>
      <c r="J106" s="73">
        <f t="shared" si="5"/>
        <v>0</v>
      </c>
      <c r="K106" s="72"/>
      <c r="L106" s="107">
        <f>K106/$K$337</f>
        <v>0</v>
      </c>
      <c r="M106" s="73">
        <f t="shared" si="7"/>
        <v>0</v>
      </c>
      <c r="N106" s="104" t="e">
        <f t="shared" si="6"/>
        <v>#DIV/0!</v>
      </c>
    </row>
    <row r="107" spans="1:14">
      <c r="A107" s="49"/>
      <c r="B107" s="70" t="s">
        <v>634</v>
      </c>
      <c r="C107" s="91" t="s">
        <v>635</v>
      </c>
      <c r="D107" s="72">
        <v>1200</v>
      </c>
      <c r="E107" s="73">
        <v>0</v>
      </c>
      <c r="F107" s="73">
        <v>0</v>
      </c>
      <c r="G107" s="73">
        <v>0</v>
      </c>
      <c r="H107" s="73">
        <v>0</v>
      </c>
      <c r="I107" s="107">
        <f>H107/$H$337</f>
        <v>0</v>
      </c>
      <c r="J107" s="73">
        <f t="shared" si="5"/>
        <v>0</v>
      </c>
      <c r="K107" s="72"/>
      <c r="L107" s="107">
        <f>K107/$K$337</f>
        <v>0</v>
      </c>
      <c r="M107" s="73">
        <f t="shared" si="7"/>
        <v>0</v>
      </c>
      <c r="N107" s="104" t="e">
        <f t="shared" si="6"/>
        <v>#DIV/0!</v>
      </c>
    </row>
    <row r="108" spans="1:14">
      <c r="A108" s="49"/>
      <c r="B108" s="155" t="s">
        <v>636</v>
      </c>
      <c r="C108" s="91" t="s">
        <v>637</v>
      </c>
      <c r="D108" s="72">
        <v>1332420</v>
      </c>
      <c r="E108" s="73">
        <v>0.1</v>
      </c>
      <c r="F108" s="73">
        <v>709130</v>
      </c>
      <c r="G108" s="73">
        <v>0</v>
      </c>
      <c r="H108" s="73">
        <v>709130</v>
      </c>
      <c r="I108" s="107">
        <f>H108/$H$337</f>
        <v>4.1216769390172922E-4</v>
      </c>
      <c r="J108" s="73">
        <f t="shared" si="5"/>
        <v>0</v>
      </c>
      <c r="K108" s="72">
        <v>3600</v>
      </c>
      <c r="L108" s="107">
        <f>K108/$K$337</f>
        <v>3.176907761344352E-6</v>
      </c>
      <c r="M108" s="73">
        <f t="shared" si="7"/>
        <v>705530</v>
      </c>
      <c r="N108" s="104">
        <f t="shared" si="6"/>
        <v>5.0766432106947954E-3</v>
      </c>
    </row>
    <row r="109" spans="1:14">
      <c r="A109" s="49"/>
      <c r="B109" s="70" t="s">
        <v>638</v>
      </c>
      <c r="C109" s="91" t="s">
        <v>639</v>
      </c>
      <c r="D109" s="72">
        <v>56680</v>
      </c>
      <c r="E109" s="73">
        <v>0</v>
      </c>
      <c r="F109" s="73">
        <v>0</v>
      </c>
      <c r="G109" s="73">
        <v>0</v>
      </c>
      <c r="H109" s="73">
        <v>0</v>
      </c>
      <c r="I109" s="107">
        <f>H109/$H$337</f>
        <v>0</v>
      </c>
      <c r="J109" s="73">
        <f t="shared" si="5"/>
        <v>0</v>
      </c>
      <c r="K109" s="72"/>
      <c r="L109" s="107">
        <f>K109/$K$337</f>
        <v>0</v>
      </c>
      <c r="M109" s="73">
        <f t="shared" si="7"/>
        <v>0</v>
      </c>
      <c r="N109" s="104" t="e">
        <f t="shared" si="6"/>
        <v>#DIV/0!</v>
      </c>
    </row>
    <row r="110" spans="1:14">
      <c r="A110" s="49"/>
      <c r="B110" s="155" t="s">
        <v>640</v>
      </c>
      <c r="C110" s="91" t="s">
        <v>641</v>
      </c>
      <c r="D110" s="72">
        <v>3851660</v>
      </c>
      <c r="E110" s="73">
        <v>0.4</v>
      </c>
      <c r="F110" s="73">
        <v>767432</v>
      </c>
      <c r="G110" s="73">
        <v>0.1</v>
      </c>
      <c r="H110" s="73">
        <v>767432</v>
      </c>
      <c r="I110" s="107">
        <f>H110/$H$337</f>
        <v>4.4605457062371059E-4</v>
      </c>
      <c r="J110" s="73">
        <f t="shared" si="5"/>
        <v>0</v>
      </c>
      <c r="K110" s="72">
        <v>826240</v>
      </c>
      <c r="L110" s="107">
        <f>K110/$K$337</f>
        <v>7.2913563020365478E-4</v>
      </c>
      <c r="M110" s="73">
        <f t="shared" si="7"/>
        <v>-58808</v>
      </c>
      <c r="N110" s="104">
        <f t="shared" si="6"/>
        <v>1.0766295906347403</v>
      </c>
    </row>
    <row r="111" spans="1:14">
      <c r="A111" s="49"/>
      <c r="B111" s="155" t="s">
        <v>642</v>
      </c>
      <c r="C111" s="91" t="s">
        <v>643</v>
      </c>
      <c r="D111" s="72">
        <v>0</v>
      </c>
      <c r="E111" s="73">
        <v>0</v>
      </c>
      <c r="F111" s="73">
        <v>2871707</v>
      </c>
      <c r="G111" s="73">
        <v>0.2</v>
      </c>
      <c r="H111" s="73">
        <v>2871707</v>
      </c>
      <c r="I111" s="107">
        <f>H111/$H$337</f>
        <v>1.6691225187926799E-3</v>
      </c>
      <c r="J111" s="73">
        <f t="shared" ref="J111:J176" si="12">H111-F111</f>
        <v>0</v>
      </c>
      <c r="K111" s="72">
        <v>4320320</v>
      </c>
      <c r="L111" s="107">
        <f>K111/$K$337</f>
        <v>3.8125717054142308E-3</v>
      </c>
      <c r="M111" s="73">
        <f t="shared" si="7"/>
        <v>-1448613</v>
      </c>
      <c r="N111" s="104">
        <f t="shared" ref="N111:N176" si="13">K111/H111</f>
        <v>1.5044431761318269</v>
      </c>
    </row>
    <row r="112" spans="1:14">
      <c r="A112" s="49"/>
      <c r="B112" s="155" t="s">
        <v>644</v>
      </c>
      <c r="C112" s="91" t="s">
        <v>645</v>
      </c>
      <c r="D112" s="72">
        <v>168230</v>
      </c>
      <c r="E112" s="73">
        <v>0</v>
      </c>
      <c r="F112" s="73">
        <v>3064170</v>
      </c>
      <c r="G112" s="73">
        <v>0.2</v>
      </c>
      <c r="H112" s="73">
        <v>3064170</v>
      </c>
      <c r="I112" s="107">
        <f>H112/$H$337</f>
        <v>1.7809878056532112E-3</v>
      </c>
      <c r="J112" s="73">
        <f t="shared" si="12"/>
        <v>0</v>
      </c>
      <c r="K112" s="72">
        <v>7011290</v>
      </c>
      <c r="L112" s="107">
        <f>K112/$K$337</f>
        <v>6.1872837827877895E-3</v>
      </c>
      <c r="M112" s="73">
        <f t="shared" si="7"/>
        <v>-3947120</v>
      </c>
      <c r="N112" s="104">
        <f t="shared" si="13"/>
        <v>2.2881530724470247</v>
      </c>
    </row>
    <row r="113" spans="1:14">
      <c r="A113" s="49"/>
      <c r="B113" s="155" t="s">
        <v>646</v>
      </c>
      <c r="C113" s="91" t="s">
        <v>647</v>
      </c>
      <c r="D113" s="72">
        <v>522440</v>
      </c>
      <c r="E113" s="73">
        <v>0</v>
      </c>
      <c r="F113" s="73">
        <v>297439</v>
      </c>
      <c r="G113" s="73">
        <v>0</v>
      </c>
      <c r="H113" s="73">
        <v>297439</v>
      </c>
      <c r="I113" s="107">
        <f t="shared" ref="I113:I178" si="14">H113/$H$337</f>
        <v>1.7288049681502186E-4</v>
      </c>
      <c r="J113" s="73">
        <f t="shared" si="12"/>
        <v>0</v>
      </c>
      <c r="K113" s="72">
        <v>36230</v>
      </c>
      <c r="L113" s="107">
        <f t="shared" ref="L113:L178" si="15">K113/$K$337</f>
        <v>3.1972046720418297E-5</v>
      </c>
      <c r="M113" s="73">
        <f t="shared" ref="M113:M178" si="16">H113-K113</f>
        <v>261209</v>
      </c>
      <c r="N113" s="104">
        <f t="shared" si="13"/>
        <v>0.12180648805301256</v>
      </c>
    </row>
    <row r="114" spans="1:14">
      <c r="A114" s="49"/>
      <c r="B114" s="70" t="s">
        <v>648</v>
      </c>
      <c r="C114" s="91" t="s">
        <v>649</v>
      </c>
      <c r="D114" s="72">
        <v>192050</v>
      </c>
      <c r="E114" s="73">
        <v>0</v>
      </c>
      <c r="F114" s="73">
        <v>0</v>
      </c>
      <c r="G114" s="73">
        <v>0</v>
      </c>
      <c r="H114" s="73">
        <v>0</v>
      </c>
      <c r="I114" s="107">
        <f t="shared" si="14"/>
        <v>0</v>
      </c>
      <c r="J114" s="73">
        <f t="shared" si="12"/>
        <v>0</v>
      </c>
      <c r="K114" s="72">
        <v>3590</v>
      </c>
      <c r="L114" s="107">
        <f t="shared" si="15"/>
        <v>3.1680830175628398E-6</v>
      </c>
      <c r="M114" s="73">
        <f t="shared" si="16"/>
        <v>-3590</v>
      </c>
      <c r="N114" s="104" t="e">
        <f t="shared" si="13"/>
        <v>#DIV/0!</v>
      </c>
    </row>
    <row r="115" spans="1:14">
      <c r="A115" s="49"/>
      <c r="B115" s="70" t="s">
        <v>650</v>
      </c>
      <c r="C115" s="91" t="s">
        <v>651</v>
      </c>
      <c r="D115" s="72">
        <v>10</v>
      </c>
      <c r="E115" s="73">
        <v>0</v>
      </c>
      <c r="F115" s="73">
        <v>0</v>
      </c>
      <c r="G115" s="73">
        <v>0</v>
      </c>
      <c r="H115" s="73">
        <v>0</v>
      </c>
      <c r="I115" s="107">
        <f t="shared" si="14"/>
        <v>0</v>
      </c>
      <c r="J115" s="73">
        <f t="shared" si="12"/>
        <v>0</v>
      </c>
      <c r="K115" s="72"/>
      <c r="L115" s="107">
        <f t="shared" si="15"/>
        <v>0</v>
      </c>
      <c r="M115" s="73">
        <f t="shared" si="16"/>
        <v>0</v>
      </c>
      <c r="N115" s="104" t="e">
        <f t="shared" si="13"/>
        <v>#DIV/0!</v>
      </c>
    </row>
    <row r="116" spans="1:14">
      <c r="A116" s="49"/>
      <c r="B116" s="70" t="s">
        <v>652</v>
      </c>
      <c r="C116" s="91" t="s">
        <v>653</v>
      </c>
      <c r="D116" s="72">
        <v>583290</v>
      </c>
      <c r="E116" s="73">
        <v>0.1</v>
      </c>
      <c r="F116" s="73">
        <v>0</v>
      </c>
      <c r="G116" s="73">
        <v>0</v>
      </c>
      <c r="H116" s="73">
        <v>0</v>
      </c>
      <c r="I116" s="107">
        <f t="shared" si="14"/>
        <v>0</v>
      </c>
      <c r="J116" s="73">
        <f t="shared" si="12"/>
        <v>0</v>
      </c>
      <c r="K116" s="72"/>
      <c r="L116" s="107">
        <f t="shared" si="15"/>
        <v>0</v>
      </c>
      <c r="M116" s="73">
        <f t="shared" si="16"/>
        <v>0</v>
      </c>
      <c r="N116" s="104" t="e">
        <f t="shared" si="13"/>
        <v>#DIV/0!</v>
      </c>
    </row>
    <row r="117" spans="1:14">
      <c r="A117" s="49"/>
      <c r="B117" s="70" t="s">
        <v>654</v>
      </c>
      <c r="C117" s="91" t="s">
        <v>655</v>
      </c>
      <c r="D117" s="72">
        <v>1200</v>
      </c>
      <c r="E117" s="73">
        <v>0</v>
      </c>
      <c r="F117" s="73">
        <v>0</v>
      </c>
      <c r="G117" s="73">
        <v>0</v>
      </c>
      <c r="H117" s="73">
        <v>0</v>
      </c>
      <c r="I117" s="107">
        <f t="shared" si="14"/>
        <v>0</v>
      </c>
      <c r="J117" s="73">
        <f t="shared" si="12"/>
        <v>0</v>
      </c>
      <c r="K117" s="72"/>
      <c r="L117" s="107">
        <f t="shared" si="15"/>
        <v>0</v>
      </c>
      <c r="M117" s="73">
        <f t="shared" si="16"/>
        <v>0</v>
      </c>
      <c r="N117" s="104" t="e">
        <f t="shared" si="13"/>
        <v>#DIV/0!</v>
      </c>
    </row>
    <row r="118" spans="1:14">
      <c r="A118" s="49"/>
      <c r="B118" s="70" t="s">
        <v>656</v>
      </c>
      <c r="C118" s="91" t="s">
        <v>657</v>
      </c>
      <c r="D118" s="72">
        <v>1225330</v>
      </c>
      <c r="E118" s="73">
        <v>0.1</v>
      </c>
      <c r="F118" s="73">
        <v>0</v>
      </c>
      <c r="G118" s="73">
        <v>0</v>
      </c>
      <c r="H118" s="73">
        <v>0</v>
      </c>
      <c r="I118" s="107">
        <f t="shared" si="14"/>
        <v>0</v>
      </c>
      <c r="J118" s="73">
        <f t="shared" si="12"/>
        <v>0</v>
      </c>
      <c r="K118" s="72">
        <v>3600</v>
      </c>
      <c r="L118" s="107">
        <f t="shared" si="15"/>
        <v>3.176907761344352E-6</v>
      </c>
      <c r="M118" s="73">
        <f t="shared" si="16"/>
        <v>-3600</v>
      </c>
      <c r="N118" s="104" t="e">
        <f t="shared" si="13"/>
        <v>#DIV/0!</v>
      </c>
    </row>
    <row r="119" spans="1:14">
      <c r="A119" s="49"/>
      <c r="B119" s="155" t="s">
        <v>658</v>
      </c>
      <c r="C119" s="91" t="s">
        <v>659</v>
      </c>
      <c r="D119" s="72">
        <v>3600</v>
      </c>
      <c r="E119" s="73">
        <v>0</v>
      </c>
      <c r="F119" s="73">
        <v>4320</v>
      </c>
      <c r="G119" s="73">
        <v>0</v>
      </c>
      <c r="H119" s="73">
        <v>4320</v>
      </c>
      <c r="I119" s="107">
        <f t="shared" si="14"/>
        <v>2.5109139898967332E-6</v>
      </c>
      <c r="J119" s="73">
        <f t="shared" si="12"/>
        <v>0</v>
      </c>
      <c r="K119" s="72">
        <v>3600</v>
      </c>
      <c r="L119" s="107">
        <f t="shared" si="15"/>
        <v>3.176907761344352E-6</v>
      </c>
      <c r="M119" s="73">
        <f t="shared" si="16"/>
        <v>720</v>
      </c>
      <c r="N119" s="104">
        <f t="shared" si="13"/>
        <v>0.83333333333333337</v>
      </c>
    </row>
    <row r="120" spans="1:14">
      <c r="A120" s="49"/>
      <c r="B120" s="70" t="s">
        <v>660</v>
      </c>
      <c r="C120" s="91" t="s">
        <v>661</v>
      </c>
      <c r="D120" s="72">
        <v>8020</v>
      </c>
      <c r="E120" s="73">
        <v>0</v>
      </c>
      <c r="F120" s="73">
        <v>0</v>
      </c>
      <c r="G120" s="73">
        <v>0</v>
      </c>
      <c r="H120" s="73">
        <v>0</v>
      </c>
      <c r="I120" s="107">
        <f t="shared" si="14"/>
        <v>0</v>
      </c>
      <c r="J120" s="73">
        <f t="shared" si="12"/>
        <v>0</v>
      </c>
      <c r="K120" s="72"/>
      <c r="L120" s="107">
        <f t="shared" si="15"/>
        <v>0</v>
      </c>
      <c r="M120" s="73">
        <f t="shared" si="16"/>
        <v>0</v>
      </c>
      <c r="N120" s="104" t="e">
        <f t="shared" si="13"/>
        <v>#DIV/0!</v>
      </c>
    </row>
    <row r="121" spans="1:14">
      <c r="A121" s="49"/>
      <c r="B121" s="155" t="s">
        <v>662</v>
      </c>
      <c r="C121" s="91" t="s">
        <v>663</v>
      </c>
      <c r="D121" s="72">
        <v>711680</v>
      </c>
      <c r="E121" s="73">
        <v>0.1</v>
      </c>
      <c r="F121" s="73">
        <v>1000000</v>
      </c>
      <c r="G121" s="73">
        <v>0.1</v>
      </c>
      <c r="H121" s="73">
        <v>1000000</v>
      </c>
      <c r="I121" s="107">
        <f t="shared" si="14"/>
        <v>5.8123009025387335E-4</v>
      </c>
      <c r="J121" s="73">
        <f t="shared" si="12"/>
        <v>0</v>
      </c>
      <c r="K121" s="72"/>
      <c r="L121" s="107">
        <f t="shared" si="15"/>
        <v>0</v>
      </c>
      <c r="M121" s="73">
        <f t="shared" si="16"/>
        <v>1000000</v>
      </c>
      <c r="N121" s="104">
        <f t="shared" si="13"/>
        <v>0</v>
      </c>
    </row>
    <row r="122" spans="1:14">
      <c r="A122" s="49"/>
      <c r="B122" s="155" t="s">
        <v>664</v>
      </c>
      <c r="C122" s="91" t="s">
        <v>665</v>
      </c>
      <c r="D122" s="72">
        <v>423070</v>
      </c>
      <c r="E122" s="73">
        <v>0</v>
      </c>
      <c r="F122" s="73">
        <v>95000</v>
      </c>
      <c r="G122" s="73">
        <v>0</v>
      </c>
      <c r="H122" s="73">
        <v>95000</v>
      </c>
      <c r="I122" s="107">
        <f t="shared" si="14"/>
        <v>5.5216858574117971E-5</v>
      </c>
      <c r="J122" s="73">
        <f t="shared" si="12"/>
        <v>0</v>
      </c>
      <c r="K122" s="72"/>
      <c r="L122" s="107">
        <f t="shared" si="15"/>
        <v>0</v>
      </c>
      <c r="M122" s="73">
        <f t="shared" si="16"/>
        <v>95000</v>
      </c>
      <c r="N122" s="104">
        <f t="shared" si="13"/>
        <v>0</v>
      </c>
    </row>
    <row r="123" spans="1:14">
      <c r="A123" s="49"/>
      <c r="B123" s="155" t="s">
        <v>666</v>
      </c>
      <c r="C123" s="91" t="s">
        <v>667</v>
      </c>
      <c r="D123" s="72">
        <v>1568110</v>
      </c>
      <c r="E123" s="73">
        <v>0.1</v>
      </c>
      <c r="F123" s="73">
        <v>1000000</v>
      </c>
      <c r="G123" s="73">
        <v>0.1</v>
      </c>
      <c r="H123" s="73">
        <v>1000000</v>
      </c>
      <c r="I123" s="107">
        <f t="shared" si="14"/>
        <v>5.8123009025387335E-4</v>
      </c>
      <c r="J123" s="73">
        <f t="shared" si="12"/>
        <v>0</v>
      </c>
      <c r="K123" s="72">
        <v>212110</v>
      </c>
      <c r="L123" s="107">
        <f t="shared" si="15"/>
        <v>1.8718164034965291E-4</v>
      </c>
      <c r="M123" s="73">
        <f t="shared" si="16"/>
        <v>787890</v>
      </c>
      <c r="N123" s="104">
        <f t="shared" si="13"/>
        <v>0.21210999999999999</v>
      </c>
    </row>
    <row r="124" spans="1:14">
      <c r="A124" s="49"/>
      <c r="B124" s="155" t="s">
        <v>668</v>
      </c>
      <c r="C124" s="91" t="s">
        <v>669</v>
      </c>
      <c r="D124" s="72">
        <v>820980</v>
      </c>
      <c r="E124" s="73">
        <v>0.1</v>
      </c>
      <c r="F124" s="73">
        <v>500000</v>
      </c>
      <c r="G124" s="73">
        <v>0</v>
      </c>
      <c r="H124" s="73">
        <v>500000</v>
      </c>
      <c r="I124" s="107">
        <f t="shared" si="14"/>
        <v>2.9061504512693667E-4</v>
      </c>
      <c r="J124" s="73">
        <f t="shared" si="12"/>
        <v>0</v>
      </c>
      <c r="K124" s="72"/>
      <c r="L124" s="107">
        <f t="shared" si="15"/>
        <v>0</v>
      </c>
      <c r="M124" s="73">
        <f t="shared" si="16"/>
        <v>500000</v>
      </c>
      <c r="N124" s="104">
        <f t="shared" si="13"/>
        <v>0</v>
      </c>
    </row>
    <row r="125" spans="1:14">
      <c r="A125" s="49"/>
      <c r="B125" s="70" t="s">
        <v>670</v>
      </c>
      <c r="C125" s="91" t="s">
        <v>671</v>
      </c>
      <c r="D125" s="72">
        <v>3600</v>
      </c>
      <c r="E125" s="73">
        <v>0</v>
      </c>
      <c r="F125" s="73">
        <v>0</v>
      </c>
      <c r="G125" s="73">
        <v>0</v>
      </c>
      <c r="H125" s="73">
        <v>0</v>
      </c>
      <c r="I125" s="107">
        <f t="shared" si="14"/>
        <v>0</v>
      </c>
      <c r="J125" s="73">
        <f t="shared" si="12"/>
        <v>0</v>
      </c>
      <c r="K125" s="72">
        <v>1548140</v>
      </c>
      <c r="L125" s="107">
        <f t="shared" si="15"/>
        <v>1.3661938837910125E-3</v>
      </c>
      <c r="M125" s="73">
        <f t="shared" si="16"/>
        <v>-1548140</v>
      </c>
      <c r="N125" s="104" t="e">
        <f t="shared" si="13"/>
        <v>#DIV/0!</v>
      </c>
    </row>
    <row r="126" spans="1:14">
      <c r="A126" s="49"/>
      <c r="B126" s="155" t="s">
        <v>672</v>
      </c>
      <c r="C126" s="91" t="s">
        <v>673</v>
      </c>
      <c r="D126" s="72">
        <v>407940</v>
      </c>
      <c r="E126" s="73">
        <v>0</v>
      </c>
      <c r="F126" s="73">
        <v>150000</v>
      </c>
      <c r="G126" s="73">
        <v>0</v>
      </c>
      <c r="H126" s="73">
        <v>150000</v>
      </c>
      <c r="I126" s="107">
        <f t="shared" si="14"/>
        <v>8.7184513538081008E-5</v>
      </c>
      <c r="J126" s="73">
        <f t="shared" si="12"/>
        <v>0</v>
      </c>
      <c r="K126" s="72"/>
      <c r="L126" s="107">
        <f t="shared" si="15"/>
        <v>0</v>
      </c>
      <c r="M126" s="73">
        <f t="shared" si="16"/>
        <v>150000</v>
      </c>
      <c r="N126" s="104">
        <f t="shared" si="13"/>
        <v>0</v>
      </c>
    </row>
    <row r="127" spans="1:14">
      <c r="A127" s="49"/>
      <c r="B127" s="155" t="s">
        <v>674</v>
      </c>
      <c r="C127" s="91" t="s">
        <v>675</v>
      </c>
      <c r="D127" s="72">
        <v>2654910</v>
      </c>
      <c r="E127" s="73">
        <v>0.3</v>
      </c>
      <c r="F127" s="73">
        <v>2000000</v>
      </c>
      <c r="G127" s="73">
        <v>0.1</v>
      </c>
      <c r="H127" s="73">
        <v>2000000</v>
      </c>
      <c r="I127" s="107">
        <f t="shared" si="14"/>
        <v>1.1624601805077467E-3</v>
      </c>
      <c r="J127" s="73">
        <f t="shared" si="12"/>
        <v>0</v>
      </c>
      <c r="K127" s="72">
        <v>2400150</v>
      </c>
      <c r="L127" s="107">
        <f t="shared" si="15"/>
        <v>2.1180708787196241E-3</v>
      </c>
      <c r="M127" s="73">
        <f t="shared" si="16"/>
        <v>-400150</v>
      </c>
      <c r="N127" s="104">
        <f t="shared" si="13"/>
        <v>1.200075</v>
      </c>
    </row>
    <row r="128" spans="1:14">
      <c r="A128" s="49"/>
      <c r="B128" s="70" t="s">
        <v>676</v>
      </c>
      <c r="C128" s="91" t="s">
        <v>677</v>
      </c>
      <c r="D128" s="72">
        <v>152750</v>
      </c>
      <c r="E128" s="73">
        <v>0</v>
      </c>
      <c r="F128" s="73">
        <v>0</v>
      </c>
      <c r="G128" s="73">
        <v>0</v>
      </c>
      <c r="H128" s="73"/>
      <c r="I128" s="107">
        <f t="shared" si="14"/>
        <v>0</v>
      </c>
      <c r="J128" s="73">
        <f t="shared" si="12"/>
        <v>0</v>
      </c>
      <c r="K128" s="72"/>
      <c r="L128" s="107">
        <f t="shared" si="15"/>
        <v>0</v>
      </c>
      <c r="M128" s="73">
        <f t="shared" si="16"/>
        <v>0</v>
      </c>
      <c r="N128" s="104" t="e">
        <f t="shared" si="13"/>
        <v>#DIV/0!</v>
      </c>
    </row>
    <row r="129" spans="1:14">
      <c r="A129" s="49"/>
      <c r="B129" s="70" t="s">
        <v>678</v>
      </c>
      <c r="C129" s="91" t="s">
        <v>679</v>
      </c>
      <c r="D129" s="72">
        <v>4660</v>
      </c>
      <c r="E129" s="73">
        <v>0</v>
      </c>
      <c r="F129" s="73">
        <v>0</v>
      </c>
      <c r="G129" s="73">
        <v>0</v>
      </c>
      <c r="H129" s="73"/>
      <c r="I129" s="107">
        <f t="shared" si="14"/>
        <v>0</v>
      </c>
      <c r="J129" s="73">
        <f t="shared" si="12"/>
        <v>0</v>
      </c>
      <c r="K129" s="72"/>
      <c r="L129" s="107">
        <f t="shared" si="15"/>
        <v>0</v>
      </c>
      <c r="M129" s="73">
        <f t="shared" si="16"/>
        <v>0</v>
      </c>
      <c r="N129" s="104" t="e">
        <f t="shared" si="13"/>
        <v>#DIV/0!</v>
      </c>
    </row>
    <row r="130" spans="1:14">
      <c r="A130" s="49"/>
      <c r="B130" s="70" t="s">
        <v>680</v>
      </c>
      <c r="C130" s="91" t="s">
        <v>681</v>
      </c>
      <c r="D130" s="72">
        <v>5553930</v>
      </c>
      <c r="E130" s="73">
        <v>0.5</v>
      </c>
      <c r="F130" s="73">
        <v>0</v>
      </c>
      <c r="G130" s="73">
        <v>0</v>
      </c>
      <c r="H130" s="73"/>
      <c r="I130" s="107">
        <f t="shared" si="14"/>
        <v>0</v>
      </c>
      <c r="J130" s="73">
        <f t="shared" si="12"/>
        <v>0</v>
      </c>
      <c r="K130" s="72"/>
      <c r="L130" s="107">
        <f t="shared" si="15"/>
        <v>0</v>
      </c>
      <c r="M130" s="73">
        <f t="shared" si="16"/>
        <v>0</v>
      </c>
      <c r="N130" s="104" t="e">
        <f t="shared" si="13"/>
        <v>#DIV/0!</v>
      </c>
    </row>
    <row r="131" spans="1:14">
      <c r="A131" s="49"/>
      <c r="B131" s="155" t="s">
        <v>682</v>
      </c>
      <c r="C131" s="91" t="s">
        <v>683</v>
      </c>
      <c r="D131" s="72">
        <v>3600</v>
      </c>
      <c r="E131" s="73">
        <v>0</v>
      </c>
      <c r="F131" s="73">
        <v>1230988</v>
      </c>
      <c r="G131" s="73">
        <v>0.1</v>
      </c>
      <c r="H131" s="73">
        <v>1230988</v>
      </c>
      <c r="I131" s="107">
        <f t="shared" si="14"/>
        <v>7.1548726634143513E-4</v>
      </c>
      <c r="J131" s="73">
        <f t="shared" si="12"/>
        <v>0</v>
      </c>
      <c r="K131" s="72">
        <v>1230990</v>
      </c>
      <c r="L131" s="107">
        <f t="shared" si="15"/>
        <v>1.0863171347603566E-3</v>
      </c>
      <c r="M131" s="73">
        <f t="shared" si="16"/>
        <v>-2</v>
      </c>
      <c r="N131" s="104">
        <f t="shared" si="13"/>
        <v>1.0000016247112076</v>
      </c>
    </row>
    <row r="132" spans="1:14">
      <c r="A132" s="49"/>
      <c r="B132" s="155" t="s">
        <v>684</v>
      </c>
      <c r="C132" s="91" t="s">
        <v>685</v>
      </c>
      <c r="D132" s="72">
        <v>923050</v>
      </c>
      <c r="E132" s="73">
        <v>0.1</v>
      </c>
      <c r="F132" s="73">
        <v>400000</v>
      </c>
      <c r="G132" s="73">
        <v>0</v>
      </c>
      <c r="H132" s="73">
        <v>400000</v>
      </c>
      <c r="I132" s="107">
        <f t="shared" si="14"/>
        <v>2.3249203610154937E-4</v>
      </c>
      <c r="J132" s="73">
        <f t="shared" si="12"/>
        <v>0</v>
      </c>
      <c r="K132" s="72">
        <v>53180</v>
      </c>
      <c r="L132" s="107">
        <f t="shared" si="15"/>
        <v>4.6929987430081288E-5</v>
      </c>
      <c r="M132" s="73">
        <f t="shared" si="16"/>
        <v>346820</v>
      </c>
      <c r="N132" s="104">
        <f t="shared" si="13"/>
        <v>0.13295000000000001</v>
      </c>
    </row>
    <row r="133" spans="1:14">
      <c r="A133" s="49"/>
      <c r="B133" s="70" t="s">
        <v>686</v>
      </c>
      <c r="C133" s="91" t="s">
        <v>687</v>
      </c>
      <c r="D133" s="72">
        <v>7598550</v>
      </c>
      <c r="E133" s="73">
        <v>0.7</v>
      </c>
      <c r="F133" s="73">
        <v>0</v>
      </c>
      <c r="G133" s="73">
        <v>0</v>
      </c>
      <c r="H133" s="73">
        <v>0</v>
      </c>
      <c r="I133" s="107">
        <f t="shared" si="14"/>
        <v>0</v>
      </c>
      <c r="J133" s="73">
        <f t="shared" si="12"/>
        <v>0</v>
      </c>
      <c r="K133" s="72">
        <v>1460</v>
      </c>
      <c r="L133" s="107">
        <f t="shared" si="15"/>
        <v>1.2884125921007649E-6</v>
      </c>
      <c r="M133" s="73">
        <f t="shared" si="16"/>
        <v>-1460</v>
      </c>
      <c r="N133" s="104" t="e">
        <f t="shared" si="13"/>
        <v>#DIV/0!</v>
      </c>
    </row>
    <row r="134" spans="1:14">
      <c r="A134" s="49"/>
      <c r="B134" s="70" t="s">
        <v>688</v>
      </c>
      <c r="C134" s="91" t="s">
        <v>689</v>
      </c>
      <c r="D134" s="72">
        <v>1006780</v>
      </c>
      <c r="E134" s="73">
        <v>0.1</v>
      </c>
      <c r="F134" s="73">
        <v>0</v>
      </c>
      <c r="G134" s="73">
        <v>0</v>
      </c>
      <c r="H134" s="73">
        <v>0</v>
      </c>
      <c r="I134" s="107">
        <f t="shared" si="14"/>
        <v>0</v>
      </c>
      <c r="J134" s="73">
        <f t="shared" si="12"/>
        <v>0</v>
      </c>
      <c r="K134" s="72"/>
      <c r="L134" s="107">
        <f t="shared" si="15"/>
        <v>0</v>
      </c>
      <c r="M134" s="73">
        <f t="shared" si="16"/>
        <v>0</v>
      </c>
      <c r="N134" s="104" t="e">
        <f t="shared" si="13"/>
        <v>#DIV/0!</v>
      </c>
    </row>
    <row r="135" spans="1:14">
      <c r="A135" s="49"/>
      <c r="B135" s="70" t="s">
        <v>690</v>
      </c>
      <c r="C135" s="91" t="s">
        <v>691</v>
      </c>
      <c r="D135" s="72">
        <v>137610</v>
      </c>
      <c r="E135" s="73">
        <v>0</v>
      </c>
      <c r="F135" s="73">
        <v>0</v>
      </c>
      <c r="G135" s="73">
        <v>0</v>
      </c>
      <c r="H135" s="73">
        <v>0</v>
      </c>
      <c r="I135" s="107">
        <f t="shared" si="14"/>
        <v>0</v>
      </c>
      <c r="J135" s="73">
        <f t="shared" si="12"/>
        <v>0</v>
      </c>
      <c r="K135" s="72"/>
      <c r="L135" s="107">
        <f t="shared" si="15"/>
        <v>0</v>
      </c>
      <c r="M135" s="73">
        <f t="shared" si="16"/>
        <v>0</v>
      </c>
      <c r="N135" s="104" t="e">
        <f t="shared" si="13"/>
        <v>#DIV/0!</v>
      </c>
    </row>
    <row r="136" spans="1:14">
      <c r="A136" s="49"/>
      <c r="B136" s="70" t="s">
        <v>692</v>
      </c>
      <c r="C136" s="91" t="s">
        <v>693</v>
      </c>
      <c r="D136" s="72">
        <v>3846820</v>
      </c>
      <c r="E136" s="73">
        <v>0.4</v>
      </c>
      <c r="F136" s="73">
        <v>0</v>
      </c>
      <c r="G136" s="73">
        <v>0</v>
      </c>
      <c r="H136" s="73">
        <v>0</v>
      </c>
      <c r="I136" s="107">
        <f t="shared" si="14"/>
        <v>0</v>
      </c>
      <c r="J136" s="73">
        <f t="shared" si="12"/>
        <v>0</v>
      </c>
      <c r="K136" s="72"/>
      <c r="L136" s="107">
        <f t="shared" si="15"/>
        <v>0</v>
      </c>
      <c r="M136" s="73">
        <f t="shared" si="16"/>
        <v>0</v>
      </c>
      <c r="N136" s="104" t="e">
        <f t="shared" si="13"/>
        <v>#DIV/0!</v>
      </c>
    </row>
    <row r="137" spans="1:14">
      <c r="A137" s="49"/>
      <c r="B137" s="70" t="s">
        <v>694</v>
      </c>
      <c r="C137" s="91" t="s">
        <v>695</v>
      </c>
      <c r="D137" s="72">
        <v>85540</v>
      </c>
      <c r="E137" s="73">
        <v>0</v>
      </c>
      <c r="F137" s="73">
        <v>0</v>
      </c>
      <c r="G137" s="73">
        <v>0</v>
      </c>
      <c r="H137" s="73">
        <v>0</v>
      </c>
      <c r="I137" s="107">
        <f t="shared" si="14"/>
        <v>0</v>
      </c>
      <c r="J137" s="73">
        <f t="shared" si="12"/>
        <v>0</v>
      </c>
      <c r="K137" s="72"/>
      <c r="L137" s="107">
        <f t="shared" si="15"/>
        <v>0</v>
      </c>
      <c r="M137" s="73">
        <f t="shared" si="16"/>
        <v>0</v>
      </c>
      <c r="N137" s="104" t="e">
        <f t="shared" si="13"/>
        <v>#DIV/0!</v>
      </c>
    </row>
    <row r="138" spans="1:14">
      <c r="A138" s="49"/>
      <c r="B138" s="155" t="s">
        <v>696</v>
      </c>
      <c r="C138" s="91" t="s">
        <v>697</v>
      </c>
      <c r="D138" s="72">
        <v>1141020</v>
      </c>
      <c r="E138" s="73">
        <v>0.1</v>
      </c>
      <c r="F138" s="73">
        <v>205295</v>
      </c>
      <c r="G138" s="73">
        <v>0</v>
      </c>
      <c r="H138" s="73">
        <v>205295</v>
      </c>
      <c r="I138" s="107">
        <f t="shared" si="14"/>
        <v>1.1932363137866893E-4</v>
      </c>
      <c r="J138" s="73">
        <f t="shared" si="12"/>
        <v>0</v>
      </c>
      <c r="K138" s="72">
        <v>205300</v>
      </c>
      <c r="L138" s="107">
        <f t="shared" si="15"/>
        <v>1.8117198983444319E-4</v>
      </c>
      <c r="M138" s="73">
        <f t="shared" si="16"/>
        <v>-5</v>
      </c>
      <c r="N138" s="104">
        <f t="shared" si="13"/>
        <v>1.0000243551961812</v>
      </c>
    </row>
    <row r="139" spans="1:14">
      <c r="A139" s="49"/>
      <c r="B139" s="155" t="s">
        <v>698</v>
      </c>
      <c r="C139" s="91" t="s">
        <v>699</v>
      </c>
      <c r="D139" s="72">
        <v>1229550</v>
      </c>
      <c r="E139" s="73">
        <v>0.1</v>
      </c>
      <c r="F139" s="73">
        <v>1100000</v>
      </c>
      <c r="G139" s="73">
        <v>0.1</v>
      </c>
      <c r="H139" s="73">
        <v>1100000</v>
      </c>
      <c r="I139" s="107">
        <f t="shared" si="14"/>
        <v>6.3935309927926076E-4</v>
      </c>
      <c r="J139" s="73">
        <f t="shared" si="12"/>
        <v>0</v>
      </c>
      <c r="K139" s="72">
        <v>1153190</v>
      </c>
      <c r="L139" s="107">
        <f t="shared" si="15"/>
        <v>1.0176606281401925E-3</v>
      </c>
      <c r="M139" s="73">
        <f t="shared" si="16"/>
        <v>-53190</v>
      </c>
      <c r="N139" s="104">
        <f t="shared" si="13"/>
        <v>1.0483545454545455</v>
      </c>
    </row>
    <row r="140" spans="1:14">
      <c r="A140" s="49"/>
      <c r="B140" s="155" t="s">
        <v>700</v>
      </c>
      <c r="C140" s="91" t="s">
        <v>701</v>
      </c>
      <c r="D140" s="72">
        <v>616150</v>
      </c>
      <c r="E140" s="73">
        <v>0.1</v>
      </c>
      <c r="F140" s="73">
        <v>0</v>
      </c>
      <c r="G140" s="73">
        <v>0</v>
      </c>
      <c r="H140" s="73">
        <v>0</v>
      </c>
      <c r="I140" s="107">
        <f t="shared" si="14"/>
        <v>0</v>
      </c>
      <c r="J140" s="73">
        <f t="shared" si="12"/>
        <v>0</v>
      </c>
      <c r="K140" s="72">
        <v>88240</v>
      </c>
      <c r="L140" s="107">
        <f t="shared" si="15"/>
        <v>7.7869539128062664E-5</v>
      </c>
      <c r="M140" s="73">
        <f t="shared" si="16"/>
        <v>-88240</v>
      </c>
      <c r="N140" s="104" t="e">
        <f t="shared" si="13"/>
        <v>#DIV/0!</v>
      </c>
    </row>
    <row r="141" spans="1:14">
      <c r="A141" s="49"/>
      <c r="B141" s="70" t="s">
        <v>702</v>
      </c>
      <c r="C141" s="91" t="s">
        <v>703</v>
      </c>
      <c r="D141" s="72">
        <v>757130</v>
      </c>
      <c r="E141" s="73">
        <v>0.1</v>
      </c>
      <c r="F141" s="73">
        <v>0</v>
      </c>
      <c r="G141" s="73">
        <v>0</v>
      </c>
      <c r="H141" s="73">
        <v>0</v>
      </c>
      <c r="I141" s="107">
        <f t="shared" si="14"/>
        <v>0</v>
      </c>
      <c r="J141" s="73">
        <f t="shared" si="12"/>
        <v>0</v>
      </c>
      <c r="K141" s="72"/>
      <c r="L141" s="107">
        <f t="shared" si="15"/>
        <v>0</v>
      </c>
      <c r="M141" s="73">
        <f t="shared" si="16"/>
        <v>0</v>
      </c>
      <c r="N141" s="104" t="e">
        <f t="shared" si="13"/>
        <v>#DIV/0!</v>
      </c>
    </row>
    <row r="142" spans="1:14">
      <c r="A142" s="49"/>
      <c r="B142" s="155" t="s">
        <v>704</v>
      </c>
      <c r="C142" s="91" t="s">
        <v>705</v>
      </c>
      <c r="D142" s="72">
        <v>532270</v>
      </c>
      <c r="E142" s="73">
        <v>0.1</v>
      </c>
      <c r="F142" s="73">
        <v>44424</v>
      </c>
      <c r="G142" s="73">
        <v>0</v>
      </c>
      <c r="H142" s="73">
        <v>44424</v>
      </c>
      <c r="I142" s="107">
        <f t="shared" si="14"/>
        <v>2.5820565529438071E-5</v>
      </c>
      <c r="J142" s="73">
        <f t="shared" si="12"/>
        <v>0</v>
      </c>
      <c r="K142" s="72">
        <v>88240</v>
      </c>
      <c r="L142" s="107">
        <f t="shared" si="15"/>
        <v>7.7869539128062664E-5</v>
      </c>
      <c r="M142" s="73">
        <f t="shared" si="16"/>
        <v>-43816</v>
      </c>
      <c r="N142" s="104">
        <f t="shared" si="13"/>
        <v>1.9863137043039798</v>
      </c>
    </row>
    <row r="143" spans="1:14">
      <c r="A143" s="49"/>
      <c r="B143" s="70" t="s">
        <v>706</v>
      </c>
      <c r="C143" s="91" t="s">
        <v>707</v>
      </c>
      <c r="D143" s="72">
        <v>0</v>
      </c>
      <c r="E143" s="73">
        <v>0</v>
      </c>
      <c r="F143" s="73">
        <v>0</v>
      </c>
      <c r="G143" s="73">
        <v>0</v>
      </c>
      <c r="H143" s="73">
        <v>0</v>
      </c>
      <c r="I143" s="107">
        <f t="shared" si="14"/>
        <v>0</v>
      </c>
      <c r="J143" s="73">
        <f t="shared" si="12"/>
        <v>0</v>
      </c>
      <c r="K143" s="72"/>
      <c r="L143" s="107">
        <f t="shared" si="15"/>
        <v>0</v>
      </c>
      <c r="M143" s="73">
        <f t="shared" si="16"/>
        <v>0</v>
      </c>
      <c r="N143" s="104" t="e">
        <f t="shared" si="13"/>
        <v>#DIV/0!</v>
      </c>
    </row>
    <row r="144" spans="1:14">
      <c r="A144" s="49"/>
      <c r="B144" s="155" t="s">
        <v>512</v>
      </c>
      <c r="C144" s="91" t="s">
        <v>513</v>
      </c>
      <c r="D144" s="72">
        <v>7001390</v>
      </c>
      <c r="E144" s="73">
        <v>0.7</v>
      </c>
      <c r="F144" s="73">
        <v>2545220</v>
      </c>
      <c r="G144" s="73">
        <v>0.2</v>
      </c>
      <c r="H144" s="73">
        <v>2545220</v>
      </c>
      <c r="I144" s="107">
        <f t="shared" si="14"/>
        <v>1.4793584503159636E-3</v>
      </c>
      <c r="J144" s="73">
        <f t="shared" si="12"/>
        <v>0</v>
      </c>
      <c r="K144" s="72">
        <v>3659590</v>
      </c>
      <c r="L144" s="107">
        <f t="shared" si="15"/>
        <v>3.2294944095383827E-3</v>
      </c>
      <c r="M144" s="73">
        <f t="shared" si="16"/>
        <v>-1114370</v>
      </c>
      <c r="N144" s="104">
        <f t="shared" si="13"/>
        <v>1.4378285570599005</v>
      </c>
    </row>
    <row r="145" spans="1:14">
      <c r="A145" s="49"/>
      <c r="B145" s="70" t="s">
        <v>452</v>
      </c>
      <c r="C145" s="91" t="s">
        <v>1152</v>
      </c>
      <c r="D145" s="72"/>
      <c r="E145" s="73">
        <v>0</v>
      </c>
      <c r="F145" s="73">
        <v>0</v>
      </c>
      <c r="G145" s="73">
        <v>0</v>
      </c>
      <c r="H145" s="73">
        <v>0</v>
      </c>
      <c r="I145" s="107">
        <f t="shared" ref="I145:I146" si="17">H145/$H$337</f>
        <v>0</v>
      </c>
      <c r="J145" s="73">
        <f t="shared" ref="J145:J146" si="18">H145-F145</f>
        <v>0</v>
      </c>
      <c r="K145" s="72">
        <v>1203667</v>
      </c>
      <c r="L145" s="107">
        <f t="shared" ref="L145:L146" si="19">K145/$K$337</f>
        <v>1.0622052873261311E-3</v>
      </c>
      <c r="M145" s="73">
        <f t="shared" ref="M145:M146" si="20">H145-K145</f>
        <v>-1203667</v>
      </c>
      <c r="N145" s="104" t="e">
        <f t="shared" ref="N145:N146" si="21">K145/H145</f>
        <v>#DIV/0!</v>
      </c>
    </row>
    <row r="146" spans="1:14">
      <c r="A146" s="49"/>
      <c r="B146" s="70" t="s">
        <v>1108</v>
      </c>
      <c r="C146" s="91" t="s">
        <v>1109</v>
      </c>
      <c r="D146" s="72"/>
      <c r="E146" s="73">
        <v>0.1</v>
      </c>
      <c r="F146" s="73">
        <v>0</v>
      </c>
      <c r="G146" s="73">
        <v>0</v>
      </c>
      <c r="H146" s="73">
        <v>0</v>
      </c>
      <c r="I146" s="107">
        <f t="shared" si="17"/>
        <v>0</v>
      </c>
      <c r="J146" s="73">
        <f t="shared" si="18"/>
        <v>0</v>
      </c>
      <c r="K146" s="72">
        <v>630563</v>
      </c>
      <c r="L146" s="107">
        <f t="shared" si="19"/>
        <v>5.5645569131016067E-4</v>
      </c>
      <c r="M146" s="73">
        <f t="shared" si="20"/>
        <v>-630563</v>
      </c>
      <c r="N146" s="104" t="e">
        <f t="shared" si="21"/>
        <v>#DIV/0!</v>
      </c>
    </row>
    <row r="147" spans="1:14">
      <c r="A147" s="49"/>
      <c r="B147" s="70" t="s">
        <v>708</v>
      </c>
      <c r="C147" s="91" t="s">
        <v>709</v>
      </c>
      <c r="D147" s="72">
        <v>32040</v>
      </c>
      <c r="E147" s="73">
        <v>0</v>
      </c>
      <c r="F147" s="73">
        <v>0</v>
      </c>
      <c r="G147" s="73">
        <v>0</v>
      </c>
      <c r="H147" s="73">
        <v>0</v>
      </c>
      <c r="I147" s="107">
        <f t="shared" si="14"/>
        <v>0</v>
      </c>
      <c r="J147" s="73">
        <f t="shared" si="12"/>
        <v>0</v>
      </c>
      <c r="K147" s="72"/>
      <c r="L147" s="107">
        <f t="shared" si="15"/>
        <v>0</v>
      </c>
      <c r="M147" s="73">
        <f t="shared" si="16"/>
        <v>0</v>
      </c>
      <c r="N147" s="104" t="e">
        <f t="shared" si="13"/>
        <v>#DIV/0!</v>
      </c>
    </row>
    <row r="148" spans="1:14">
      <c r="A148" s="49"/>
      <c r="B148" s="70" t="s">
        <v>710</v>
      </c>
      <c r="C148" s="91" t="s">
        <v>711</v>
      </c>
      <c r="D148" s="72">
        <v>1199110</v>
      </c>
      <c r="E148" s="73">
        <v>0.1</v>
      </c>
      <c r="F148" s="73">
        <v>0</v>
      </c>
      <c r="G148" s="73">
        <v>0</v>
      </c>
      <c r="H148" s="73">
        <v>0</v>
      </c>
      <c r="I148" s="107">
        <f t="shared" si="14"/>
        <v>0</v>
      </c>
      <c r="J148" s="73">
        <f t="shared" si="12"/>
        <v>0</v>
      </c>
      <c r="K148" s="72">
        <v>3590</v>
      </c>
      <c r="L148" s="107">
        <f t="shared" si="15"/>
        <v>3.1680830175628398E-6</v>
      </c>
      <c r="M148" s="73">
        <f t="shared" si="16"/>
        <v>-3590</v>
      </c>
      <c r="N148" s="104" t="e">
        <f t="shared" si="13"/>
        <v>#DIV/0!</v>
      </c>
    </row>
    <row r="149" spans="1:14">
      <c r="A149" s="49"/>
      <c r="B149" s="70" t="s">
        <v>712</v>
      </c>
      <c r="C149" s="91" t="s">
        <v>713</v>
      </c>
      <c r="D149" s="72">
        <v>0</v>
      </c>
      <c r="E149" s="73">
        <v>0</v>
      </c>
      <c r="F149" s="73">
        <v>0</v>
      </c>
      <c r="G149" s="73">
        <v>0</v>
      </c>
      <c r="H149" s="73">
        <v>0</v>
      </c>
      <c r="I149" s="107">
        <f t="shared" si="14"/>
        <v>0</v>
      </c>
      <c r="J149" s="73">
        <f t="shared" si="12"/>
        <v>0</v>
      </c>
      <c r="K149" s="72"/>
      <c r="L149" s="107">
        <f t="shared" si="15"/>
        <v>0</v>
      </c>
      <c r="M149" s="73">
        <f t="shared" si="16"/>
        <v>0</v>
      </c>
      <c r="N149" s="104" t="e">
        <f t="shared" si="13"/>
        <v>#DIV/0!</v>
      </c>
    </row>
    <row r="150" spans="1:14">
      <c r="A150" s="49"/>
      <c r="B150" s="155" t="s">
        <v>714</v>
      </c>
      <c r="C150" s="91" t="s">
        <v>715</v>
      </c>
      <c r="D150" s="72">
        <v>871960</v>
      </c>
      <c r="E150" s="73">
        <v>0.1</v>
      </c>
      <c r="F150" s="73">
        <v>450000</v>
      </c>
      <c r="G150" s="73">
        <v>0</v>
      </c>
      <c r="H150" s="73">
        <v>450000</v>
      </c>
      <c r="I150" s="107">
        <f t="shared" si="14"/>
        <v>2.6155354061424302E-4</v>
      </c>
      <c r="J150" s="73">
        <f t="shared" si="12"/>
        <v>0</v>
      </c>
      <c r="K150" s="72">
        <v>407380</v>
      </c>
      <c r="L150" s="107">
        <f t="shared" si="15"/>
        <v>3.5950241217123946E-4</v>
      </c>
      <c r="M150" s="73">
        <f t="shared" si="16"/>
        <v>42620</v>
      </c>
      <c r="N150" s="104">
        <f t="shared" si="13"/>
        <v>0.90528888888888892</v>
      </c>
    </row>
    <row r="151" spans="1:14">
      <c r="A151" s="49"/>
      <c r="B151" s="70" t="s">
        <v>716</v>
      </c>
      <c r="C151" s="91" t="s">
        <v>717</v>
      </c>
      <c r="D151" s="72">
        <v>20</v>
      </c>
      <c r="E151" s="73">
        <v>0</v>
      </c>
      <c r="F151" s="73">
        <v>0</v>
      </c>
      <c r="G151" s="73">
        <v>0</v>
      </c>
      <c r="H151" s="73">
        <v>0</v>
      </c>
      <c r="I151" s="107">
        <f t="shared" si="14"/>
        <v>0</v>
      </c>
      <c r="J151" s="73">
        <f t="shared" si="12"/>
        <v>0</v>
      </c>
      <c r="K151" s="72"/>
      <c r="L151" s="107">
        <f t="shared" si="15"/>
        <v>0</v>
      </c>
      <c r="M151" s="73">
        <f t="shared" si="16"/>
        <v>0</v>
      </c>
      <c r="N151" s="104" t="e">
        <f t="shared" si="13"/>
        <v>#DIV/0!</v>
      </c>
    </row>
    <row r="152" spans="1:14">
      <c r="A152" s="49"/>
      <c r="B152" s="155" t="s">
        <v>718</v>
      </c>
      <c r="C152" s="91" t="s">
        <v>719</v>
      </c>
      <c r="D152" s="72">
        <v>1909620</v>
      </c>
      <c r="E152" s="73">
        <v>0.2</v>
      </c>
      <c r="F152" s="73">
        <v>4320</v>
      </c>
      <c r="G152" s="73">
        <v>0</v>
      </c>
      <c r="H152" s="73">
        <v>4320</v>
      </c>
      <c r="I152" s="107">
        <f t="shared" si="14"/>
        <v>2.5109139898967332E-6</v>
      </c>
      <c r="J152" s="73">
        <f t="shared" si="12"/>
        <v>0</v>
      </c>
      <c r="K152" s="72">
        <v>3600</v>
      </c>
      <c r="L152" s="107">
        <f t="shared" si="15"/>
        <v>3.176907761344352E-6</v>
      </c>
      <c r="M152" s="73">
        <f t="shared" si="16"/>
        <v>720</v>
      </c>
      <c r="N152" s="104">
        <f t="shared" si="13"/>
        <v>0.83333333333333337</v>
      </c>
    </row>
    <row r="153" spans="1:14">
      <c r="A153" s="49"/>
      <c r="B153" s="155" t="s">
        <v>526</v>
      </c>
      <c r="C153" s="91" t="s">
        <v>527</v>
      </c>
      <c r="D153" s="72">
        <v>3066760</v>
      </c>
      <c r="E153" s="73">
        <v>0.3</v>
      </c>
      <c r="F153" s="73">
        <v>2355440</v>
      </c>
      <c r="G153" s="73">
        <v>0.2</v>
      </c>
      <c r="H153" s="73">
        <v>2355440</v>
      </c>
      <c r="I153" s="107">
        <f t="shared" si="14"/>
        <v>1.3690526037875835E-3</v>
      </c>
      <c r="J153" s="73">
        <f t="shared" si="12"/>
        <v>0</v>
      </c>
      <c r="K153" s="72">
        <v>3734670</v>
      </c>
      <c r="L153" s="107">
        <f t="shared" si="15"/>
        <v>3.2957505858499754E-3</v>
      </c>
      <c r="M153" s="73">
        <f t="shared" si="16"/>
        <v>-1379230</v>
      </c>
      <c r="N153" s="104">
        <f t="shared" si="13"/>
        <v>1.5855508949495636</v>
      </c>
    </row>
    <row r="154" spans="1:14">
      <c r="A154" s="49"/>
      <c r="B154" s="155" t="s">
        <v>720</v>
      </c>
      <c r="C154" s="91" t="s">
        <v>721</v>
      </c>
      <c r="D154" s="72">
        <v>0</v>
      </c>
      <c r="E154" s="73">
        <v>0</v>
      </c>
      <c r="F154" s="73">
        <v>0</v>
      </c>
      <c r="G154" s="73">
        <v>0</v>
      </c>
      <c r="H154" s="73">
        <v>0</v>
      </c>
      <c r="I154" s="107">
        <f t="shared" si="14"/>
        <v>0</v>
      </c>
      <c r="J154" s="73">
        <f t="shared" si="12"/>
        <v>0</v>
      </c>
      <c r="K154" s="72"/>
      <c r="L154" s="107">
        <f t="shared" si="15"/>
        <v>0</v>
      </c>
      <c r="M154" s="73">
        <f t="shared" si="16"/>
        <v>0</v>
      </c>
      <c r="N154" s="104" t="e">
        <f t="shared" si="13"/>
        <v>#DIV/0!</v>
      </c>
    </row>
    <row r="155" spans="1:14">
      <c r="A155" s="49"/>
      <c r="B155" s="155" t="s">
        <v>722</v>
      </c>
      <c r="C155" s="91" t="s">
        <v>723</v>
      </c>
      <c r="D155" s="72">
        <v>6290120</v>
      </c>
      <c r="E155" s="73">
        <v>0.6</v>
      </c>
      <c r="F155" s="73">
        <v>100000</v>
      </c>
      <c r="G155" s="73">
        <v>0</v>
      </c>
      <c r="H155" s="73">
        <v>100000</v>
      </c>
      <c r="I155" s="107">
        <f t="shared" si="14"/>
        <v>5.8123009025387343E-5</v>
      </c>
      <c r="J155" s="73">
        <f t="shared" si="12"/>
        <v>0</v>
      </c>
      <c r="K155" s="72">
        <v>1471950</v>
      </c>
      <c r="L155" s="107">
        <f t="shared" si="15"/>
        <v>1.2989581609196719E-3</v>
      </c>
      <c r="M155" s="73">
        <f t="shared" si="16"/>
        <v>-1371950</v>
      </c>
      <c r="N155" s="104">
        <f t="shared" si="13"/>
        <v>14.7195</v>
      </c>
    </row>
    <row r="156" spans="1:14">
      <c r="A156" s="49"/>
      <c r="B156" s="155" t="s">
        <v>724</v>
      </c>
      <c r="C156" s="91" t="s">
        <v>725</v>
      </c>
      <c r="D156" s="72">
        <v>971630</v>
      </c>
      <c r="E156" s="73">
        <v>0.1</v>
      </c>
      <c r="F156" s="73">
        <v>317663</v>
      </c>
      <c r="G156" s="73">
        <v>0</v>
      </c>
      <c r="H156" s="73">
        <v>317663</v>
      </c>
      <c r="I156" s="107">
        <f t="shared" si="14"/>
        <v>1.8463529416031619E-4</v>
      </c>
      <c r="J156" s="73">
        <f t="shared" si="12"/>
        <v>0</v>
      </c>
      <c r="K156" s="72">
        <v>264810</v>
      </c>
      <c r="L156" s="107">
        <f t="shared" si="15"/>
        <v>2.3368804007822163E-4</v>
      </c>
      <c r="M156" s="73">
        <f t="shared" si="16"/>
        <v>52853</v>
      </c>
      <c r="N156" s="104">
        <f t="shared" si="13"/>
        <v>0.83361927577338246</v>
      </c>
    </row>
    <row r="157" spans="1:14">
      <c r="A157" s="49"/>
      <c r="B157" s="155" t="s">
        <v>726</v>
      </c>
      <c r="C157" s="91" t="s">
        <v>727</v>
      </c>
      <c r="D157" s="72">
        <v>1532850</v>
      </c>
      <c r="E157" s="73">
        <v>0.1</v>
      </c>
      <c r="F157" s="73">
        <v>199341</v>
      </c>
      <c r="G157" s="73">
        <v>0</v>
      </c>
      <c r="H157" s="73">
        <v>199341</v>
      </c>
      <c r="I157" s="107">
        <f t="shared" si="14"/>
        <v>1.1586298742129738E-4</v>
      </c>
      <c r="J157" s="73">
        <f t="shared" si="12"/>
        <v>0</v>
      </c>
      <c r="K157" s="72">
        <v>447820</v>
      </c>
      <c r="L157" s="107">
        <f t="shared" si="15"/>
        <v>3.9518967602367438E-4</v>
      </c>
      <c r="M157" s="73">
        <f t="shared" si="16"/>
        <v>-248479</v>
      </c>
      <c r="N157" s="104">
        <f t="shared" si="13"/>
        <v>2.2465022248308175</v>
      </c>
    </row>
    <row r="158" spans="1:14">
      <c r="A158" s="49"/>
      <c r="B158" s="155" t="s">
        <v>728</v>
      </c>
      <c r="C158" s="91" t="s">
        <v>729</v>
      </c>
      <c r="D158" s="72">
        <v>3566320</v>
      </c>
      <c r="E158" s="73">
        <v>0.3</v>
      </c>
      <c r="F158" s="73">
        <v>1500000</v>
      </c>
      <c r="G158" s="73">
        <v>0.1</v>
      </c>
      <c r="H158" s="73">
        <v>1500000</v>
      </c>
      <c r="I158" s="107">
        <f t="shared" si="14"/>
        <v>8.7184513538081008E-4</v>
      </c>
      <c r="J158" s="73">
        <f t="shared" si="12"/>
        <v>0</v>
      </c>
      <c r="K158" s="72">
        <v>2057540</v>
      </c>
      <c r="L158" s="107">
        <f t="shared" si="15"/>
        <v>1.8157263320212383E-3</v>
      </c>
      <c r="M158" s="73">
        <f t="shared" si="16"/>
        <v>-557540</v>
      </c>
      <c r="N158" s="104">
        <f t="shared" si="13"/>
        <v>1.3716933333333334</v>
      </c>
    </row>
    <row r="159" spans="1:14">
      <c r="A159" s="49"/>
      <c r="B159" s="155" t="s">
        <v>730</v>
      </c>
      <c r="C159" s="91" t="s">
        <v>731</v>
      </c>
      <c r="D159" s="72">
        <v>2551780</v>
      </c>
      <c r="E159" s="73">
        <v>0.2</v>
      </c>
      <c r="F159" s="73">
        <v>1715498</v>
      </c>
      <c r="G159" s="73">
        <v>0.1</v>
      </c>
      <c r="H159" s="73">
        <v>1715498</v>
      </c>
      <c r="I159" s="107">
        <f t="shared" si="14"/>
        <v>9.9709905737033937E-4</v>
      </c>
      <c r="J159" s="73">
        <f t="shared" si="12"/>
        <v>0</v>
      </c>
      <c r="K159" s="72">
        <v>1711080</v>
      </c>
      <c r="L159" s="107">
        <f t="shared" si="15"/>
        <v>1.5099842589669705E-3</v>
      </c>
      <c r="M159" s="73">
        <f t="shared" si="16"/>
        <v>4418</v>
      </c>
      <c r="N159" s="104">
        <f t="shared" si="13"/>
        <v>0.99742465453180362</v>
      </c>
    </row>
    <row r="160" spans="1:14">
      <c r="A160" s="49"/>
      <c r="B160" s="155" t="s">
        <v>732</v>
      </c>
      <c r="C160" s="91" t="s">
        <v>733</v>
      </c>
      <c r="D160" s="72">
        <v>3750950</v>
      </c>
      <c r="E160" s="73">
        <v>0.4</v>
      </c>
      <c r="F160" s="73">
        <v>2324250</v>
      </c>
      <c r="G160" s="73">
        <v>0.2</v>
      </c>
      <c r="H160" s="73">
        <v>2324250</v>
      </c>
      <c r="I160" s="107">
        <f t="shared" si="14"/>
        <v>1.3509240372725653E-3</v>
      </c>
      <c r="J160" s="73">
        <f t="shared" si="12"/>
        <v>0</v>
      </c>
      <c r="K160" s="72">
        <v>3259350</v>
      </c>
      <c r="L160" s="107">
        <f t="shared" si="15"/>
        <v>2.8762928644271426E-3</v>
      </c>
      <c r="M160" s="73">
        <f t="shared" si="16"/>
        <v>-935100</v>
      </c>
      <c r="N160" s="104">
        <f t="shared" si="13"/>
        <v>1.4023233301064859</v>
      </c>
    </row>
    <row r="161" spans="1:14">
      <c r="A161" s="49"/>
      <c r="B161" s="155" t="s">
        <v>734</v>
      </c>
      <c r="C161" s="91" t="s">
        <v>735</v>
      </c>
      <c r="D161" s="72">
        <v>3188180</v>
      </c>
      <c r="E161" s="73">
        <v>0.3</v>
      </c>
      <c r="F161" s="73">
        <v>2500000</v>
      </c>
      <c r="G161" s="73">
        <v>0.2</v>
      </c>
      <c r="H161" s="73">
        <v>2500000</v>
      </c>
      <c r="I161" s="107">
        <f t="shared" si="14"/>
        <v>1.4530752256346835E-3</v>
      </c>
      <c r="J161" s="73">
        <f t="shared" si="12"/>
        <v>0</v>
      </c>
      <c r="K161" s="72">
        <v>2299090</v>
      </c>
      <c r="L161" s="107">
        <f t="shared" si="15"/>
        <v>2.0288880180636629E-3</v>
      </c>
      <c r="M161" s="73">
        <f t="shared" si="16"/>
        <v>200910</v>
      </c>
      <c r="N161" s="104">
        <f t="shared" si="13"/>
        <v>0.91963600000000001</v>
      </c>
    </row>
    <row r="162" spans="1:14">
      <c r="A162" s="49"/>
      <c r="B162" s="155" t="s">
        <v>736</v>
      </c>
      <c r="C162" s="91" t="s">
        <v>737</v>
      </c>
      <c r="D162" s="72">
        <v>2454840</v>
      </c>
      <c r="E162" s="73">
        <v>0.2</v>
      </c>
      <c r="F162" s="73">
        <v>4611960</v>
      </c>
      <c r="G162" s="73">
        <v>0.3</v>
      </c>
      <c r="H162" s="73">
        <v>4611960</v>
      </c>
      <c r="I162" s="107">
        <f t="shared" si="14"/>
        <v>2.6806099270472541E-3</v>
      </c>
      <c r="J162" s="73">
        <f t="shared" si="12"/>
        <v>0</v>
      </c>
      <c r="K162" s="72">
        <v>3149890</v>
      </c>
      <c r="L162" s="107">
        <f t="shared" si="15"/>
        <v>2.7796972189947115E-3</v>
      </c>
      <c r="M162" s="73">
        <f t="shared" si="16"/>
        <v>1462070</v>
      </c>
      <c r="N162" s="104">
        <f t="shared" si="13"/>
        <v>0.68298294000815274</v>
      </c>
    </row>
    <row r="163" spans="1:14">
      <c r="A163" s="49"/>
      <c r="B163" s="155" t="s">
        <v>738</v>
      </c>
      <c r="C163" s="91" t="s">
        <v>739</v>
      </c>
      <c r="D163" s="72">
        <v>0</v>
      </c>
      <c r="E163" s="73">
        <v>0</v>
      </c>
      <c r="F163" s="73">
        <v>3800000</v>
      </c>
      <c r="G163" s="73">
        <v>0.3</v>
      </c>
      <c r="H163" s="73">
        <v>3518100</v>
      </c>
      <c r="I163" s="107">
        <f t="shared" si="14"/>
        <v>2.0448255805221522E-3</v>
      </c>
      <c r="J163" s="73">
        <f t="shared" si="12"/>
        <v>-281900</v>
      </c>
      <c r="K163" s="72"/>
      <c r="L163" s="107">
        <f t="shared" si="15"/>
        <v>0</v>
      </c>
      <c r="M163" s="73">
        <f t="shared" si="16"/>
        <v>3518100</v>
      </c>
      <c r="N163" s="104">
        <f t="shared" si="13"/>
        <v>0</v>
      </c>
    </row>
    <row r="164" spans="1:14">
      <c r="A164" s="49"/>
      <c r="B164" s="155" t="s">
        <v>740</v>
      </c>
      <c r="C164" s="91" t="s">
        <v>741</v>
      </c>
      <c r="D164" s="72">
        <v>3003280</v>
      </c>
      <c r="E164" s="73">
        <v>0.3</v>
      </c>
      <c r="F164" s="73">
        <v>1000000</v>
      </c>
      <c r="G164" s="73">
        <v>0.1</v>
      </c>
      <c r="H164" s="73">
        <v>1000000</v>
      </c>
      <c r="I164" s="107">
        <f t="shared" si="14"/>
        <v>5.8123009025387335E-4</v>
      </c>
      <c r="J164" s="73">
        <f t="shared" si="12"/>
        <v>0</v>
      </c>
      <c r="K164" s="72">
        <v>3600</v>
      </c>
      <c r="L164" s="107">
        <f t="shared" si="15"/>
        <v>3.176907761344352E-6</v>
      </c>
      <c r="M164" s="73">
        <f t="shared" si="16"/>
        <v>996400</v>
      </c>
      <c r="N164" s="104">
        <f t="shared" si="13"/>
        <v>3.5999999999999999E-3</v>
      </c>
    </row>
    <row r="165" spans="1:14">
      <c r="A165" s="49"/>
      <c r="B165" s="70" t="s">
        <v>742</v>
      </c>
      <c r="C165" s="91" t="s">
        <v>743</v>
      </c>
      <c r="D165" s="72">
        <v>0</v>
      </c>
      <c r="E165" s="73">
        <v>0</v>
      </c>
      <c r="F165" s="73">
        <v>0</v>
      </c>
      <c r="G165" s="73">
        <v>0</v>
      </c>
      <c r="H165" s="73">
        <v>0</v>
      </c>
      <c r="I165" s="107">
        <f t="shared" si="14"/>
        <v>0</v>
      </c>
      <c r="J165" s="73">
        <f t="shared" si="12"/>
        <v>0</v>
      </c>
      <c r="K165" s="72"/>
      <c r="L165" s="107">
        <f t="shared" si="15"/>
        <v>0</v>
      </c>
      <c r="M165" s="73">
        <f t="shared" si="16"/>
        <v>0</v>
      </c>
      <c r="N165" s="104" t="e">
        <f t="shared" si="13"/>
        <v>#DIV/0!</v>
      </c>
    </row>
    <row r="166" spans="1:14">
      <c r="A166" s="49"/>
      <c r="B166" s="155" t="s">
        <v>744</v>
      </c>
      <c r="C166" s="91" t="s">
        <v>745</v>
      </c>
      <c r="D166" s="72">
        <v>953590</v>
      </c>
      <c r="E166" s="73">
        <v>0.1</v>
      </c>
      <c r="F166" s="73">
        <v>1500000</v>
      </c>
      <c r="G166" s="73">
        <v>0.1</v>
      </c>
      <c r="H166" s="73">
        <v>1500000</v>
      </c>
      <c r="I166" s="107">
        <f t="shared" si="14"/>
        <v>8.7184513538081008E-4</v>
      </c>
      <c r="J166" s="73">
        <f t="shared" si="12"/>
        <v>0</v>
      </c>
      <c r="K166" s="72">
        <v>1819660</v>
      </c>
      <c r="L166" s="107">
        <f t="shared" si="15"/>
        <v>1.6058033269466287E-3</v>
      </c>
      <c r="M166" s="73">
        <f t="shared" si="16"/>
        <v>-319660</v>
      </c>
      <c r="N166" s="104">
        <f t="shared" si="13"/>
        <v>1.2131066666666668</v>
      </c>
    </row>
    <row r="167" spans="1:14">
      <c r="A167" s="49"/>
      <c r="B167" s="70" t="s">
        <v>746</v>
      </c>
      <c r="C167" s="91" t="s">
        <v>747</v>
      </c>
      <c r="D167" s="72">
        <v>0</v>
      </c>
      <c r="E167" s="73">
        <v>0</v>
      </c>
      <c r="F167" s="73">
        <v>0</v>
      </c>
      <c r="G167" s="73">
        <v>0</v>
      </c>
      <c r="H167" s="73">
        <v>0</v>
      </c>
      <c r="I167" s="107">
        <f t="shared" si="14"/>
        <v>0</v>
      </c>
      <c r="J167" s="73">
        <f t="shared" si="12"/>
        <v>0</v>
      </c>
      <c r="K167" s="72"/>
      <c r="L167" s="107">
        <f t="shared" si="15"/>
        <v>0</v>
      </c>
      <c r="M167" s="73">
        <f t="shared" si="16"/>
        <v>0</v>
      </c>
      <c r="N167" s="104" t="e">
        <f t="shared" si="13"/>
        <v>#DIV/0!</v>
      </c>
    </row>
    <row r="168" spans="1:14">
      <c r="A168" s="49"/>
      <c r="B168" s="155" t="s">
        <v>748</v>
      </c>
      <c r="C168" s="91" t="s">
        <v>749</v>
      </c>
      <c r="D168" s="72">
        <v>1654340</v>
      </c>
      <c r="E168" s="73">
        <v>0.2</v>
      </c>
      <c r="F168" s="73">
        <v>2078600</v>
      </c>
      <c r="G168" s="73">
        <v>0.1</v>
      </c>
      <c r="H168" s="73">
        <v>2078600</v>
      </c>
      <c r="I168" s="107">
        <f t="shared" si="14"/>
        <v>1.2081448656017012E-3</v>
      </c>
      <c r="J168" s="73">
        <f t="shared" si="12"/>
        <v>0</v>
      </c>
      <c r="K168" s="72">
        <v>429050</v>
      </c>
      <c r="L168" s="107">
        <f t="shared" si="15"/>
        <v>3.7862563194577615E-4</v>
      </c>
      <c r="M168" s="73">
        <f t="shared" si="16"/>
        <v>1649550</v>
      </c>
      <c r="N168" s="104">
        <f t="shared" si="13"/>
        <v>0.20641297026844993</v>
      </c>
    </row>
    <row r="169" spans="1:14">
      <c r="A169" s="49"/>
      <c r="B169" s="155" t="s">
        <v>750</v>
      </c>
      <c r="C169" s="91" t="s">
        <v>751</v>
      </c>
      <c r="D169" s="72">
        <v>6860430</v>
      </c>
      <c r="E169" s="73">
        <v>0.7</v>
      </c>
      <c r="F169" s="73">
        <v>834100</v>
      </c>
      <c r="G169" s="73">
        <v>0.1</v>
      </c>
      <c r="H169" s="73">
        <v>834100</v>
      </c>
      <c r="I169" s="107">
        <f>K169/$H$337</f>
        <v>1.3389681343160432E-3</v>
      </c>
      <c r="J169" s="73">
        <f t="shared" si="12"/>
        <v>0</v>
      </c>
      <c r="K169" s="73">
        <v>2303680</v>
      </c>
      <c r="L169" s="107">
        <f t="shared" si="15"/>
        <v>2.032938575459377E-3</v>
      </c>
      <c r="M169" s="73">
        <f t="shared" si="16"/>
        <v>-1469580</v>
      </c>
      <c r="N169" s="104">
        <f t="shared" si="13"/>
        <v>2.7618750749310634</v>
      </c>
    </row>
    <row r="170" spans="1:14">
      <c r="A170" s="49"/>
      <c r="B170" s="70" t="s">
        <v>752</v>
      </c>
      <c r="C170" s="91" t="s">
        <v>753</v>
      </c>
      <c r="D170" s="72">
        <v>0</v>
      </c>
      <c r="E170" s="73">
        <v>0</v>
      </c>
      <c r="F170" s="73">
        <v>0</v>
      </c>
      <c r="G170" s="73">
        <v>0</v>
      </c>
      <c r="H170" s="73"/>
      <c r="I170" s="107">
        <f t="shared" si="14"/>
        <v>0</v>
      </c>
      <c r="J170" s="73">
        <f t="shared" si="12"/>
        <v>0</v>
      </c>
      <c r="K170" s="72"/>
      <c r="L170" s="107">
        <f t="shared" si="15"/>
        <v>0</v>
      </c>
      <c r="M170" s="73">
        <f t="shared" si="16"/>
        <v>0</v>
      </c>
      <c r="N170" s="104" t="e">
        <f t="shared" si="13"/>
        <v>#DIV/0!</v>
      </c>
    </row>
    <row r="171" spans="1:14">
      <c r="A171" s="49"/>
      <c r="B171" s="155" t="s">
        <v>754</v>
      </c>
      <c r="C171" s="91" t="s">
        <v>755</v>
      </c>
      <c r="D171" s="72">
        <v>2710260</v>
      </c>
      <c r="E171" s="73">
        <v>0.3</v>
      </c>
      <c r="F171" s="73">
        <v>2500000</v>
      </c>
      <c r="G171" s="73">
        <v>0.2</v>
      </c>
      <c r="H171" s="73">
        <v>2500000</v>
      </c>
      <c r="I171" s="107">
        <f t="shared" si="14"/>
        <v>1.4530752256346835E-3</v>
      </c>
      <c r="J171" s="73">
        <f t="shared" si="12"/>
        <v>0</v>
      </c>
      <c r="K171" s="72">
        <v>3370430</v>
      </c>
      <c r="L171" s="107">
        <f t="shared" si="15"/>
        <v>2.9743181183521789E-3</v>
      </c>
      <c r="M171" s="73">
        <f t="shared" si="16"/>
        <v>-870430</v>
      </c>
      <c r="N171" s="104">
        <f t="shared" si="13"/>
        <v>1.3481719999999999</v>
      </c>
    </row>
    <row r="172" spans="1:14">
      <c r="A172" s="49"/>
      <c r="B172" s="155" t="s">
        <v>756</v>
      </c>
      <c r="C172" s="91" t="s">
        <v>757</v>
      </c>
      <c r="D172" s="72">
        <v>4548060</v>
      </c>
      <c r="E172" s="73">
        <v>0.4</v>
      </c>
      <c r="F172" s="73">
        <v>200000</v>
      </c>
      <c r="G172" s="73">
        <v>0</v>
      </c>
      <c r="H172" s="73">
        <v>200000</v>
      </c>
      <c r="I172" s="107">
        <f t="shared" si="14"/>
        <v>1.1624601805077469E-4</v>
      </c>
      <c r="J172" s="73">
        <f t="shared" si="12"/>
        <v>0</v>
      </c>
      <c r="K172" s="72">
        <v>3600</v>
      </c>
      <c r="L172" s="107">
        <f t="shared" si="15"/>
        <v>3.176907761344352E-6</v>
      </c>
      <c r="M172" s="73">
        <f t="shared" si="16"/>
        <v>196400</v>
      </c>
      <c r="N172" s="104">
        <f t="shared" si="13"/>
        <v>1.7999999999999999E-2</v>
      </c>
    </row>
    <row r="173" spans="1:14">
      <c r="A173" s="49"/>
      <c r="B173" s="155" t="s">
        <v>758</v>
      </c>
      <c r="C173" s="91" t="s">
        <v>759</v>
      </c>
      <c r="D173" s="72">
        <v>1286180</v>
      </c>
      <c r="E173" s="73">
        <v>0.1</v>
      </c>
      <c r="F173" s="73">
        <v>1500000</v>
      </c>
      <c r="G173" s="73">
        <v>0.1</v>
      </c>
      <c r="H173" s="73">
        <v>1500000</v>
      </c>
      <c r="I173" s="107">
        <f t="shared" si="14"/>
        <v>8.7184513538081008E-4</v>
      </c>
      <c r="J173" s="73">
        <f t="shared" si="12"/>
        <v>0</v>
      </c>
      <c r="K173" s="72">
        <v>1379150</v>
      </c>
      <c r="L173" s="107">
        <f t="shared" si="15"/>
        <v>1.2170645386272397E-3</v>
      </c>
      <c r="M173" s="73">
        <f t="shared" si="16"/>
        <v>120850</v>
      </c>
      <c r="N173" s="104">
        <f t="shared" si="13"/>
        <v>0.91943333333333332</v>
      </c>
    </row>
    <row r="174" spans="1:14">
      <c r="A174" s="49"/>
      <c r="B174" s="155" t="s">
        <v>760</v>
      </c>
      <c r="C174" s="91" t="s">
        <v>761</v>
      </c>
      <c r="D174" s="72">
        <v>1128620</v>
      </c>
      <c r="E174" s="73">
        <v>0.1</v>
      </c>
      <c r="F174" s="73">
        <v>900000</v>
      </c>
      <c r="G174" s="73">
        <v>0.1</v>
      </c>
      <c r="H174" s="73">
        <v>900000</v>
      </c>
      <c r="I174" s="107">
        <f t="shared" si="14"/>
        <v>5.2310708122848605E-4</v>
      </c>
      <c r="J174" s="73">
        <f t="shared" si="12"/>
        <v>0</v>
      </c>
      <c r="K174" s="72">
        <v>648210</v>
      </c>
      <c r="L174" s="107">
        <f t="shared" si="15"/>
        <v>5.7202871666139508E-4</v>
      </c>
      <c r="M174" s="73">
        <f t="shared" si="16"/>
        <v>251790</v>
      </c>
      <c r="N174" s="104">
        <f t="shared" si="13"/>
        <v>0.72023333333333328</v>
      </c>
    </row>
    <row r="175" spans="1:14">
      <c r="A175" s="49"/>
      <c r="B175" s="155" t="s">
        <v>762</v>
      </c>
      <c r="C175" s="91" t="s">
        <v>763</v>
      </c>
      <c r="D175" s="72">
        <v>1521950</v>
      </c>
      <c r="E175" s="73">
        <v>0.1</v>
      </c>
      <c r="F175" s="73">
        <v>1500000</v>
      </c>
      <c r="G175" s="73">
        <v>0.1</v>
      </c>
      <c r="H175" s="73">
        <v>1500000</v>
      </c>
      <c r="I175" s="107">
        <f t="shared" si="14"/>
        <v>8.7184513538081008E-4</v>
      </c>
      <c r="J175" s="73">
        <f t="shared" si="12"/>
        <v>0</v>
      </c>
      <c r="K175" s="72">
        <v>798510</v>
      </c>
      <c r="L175" s="107">
        <f t="shared" si="15"/>
        <v>7.0466461569752175E-4</v>
      </c>
      <c r="M175" s="73">
        <f t="shared" si="16"/>
        <v>701490</v>
      </c>
      <c r="N175" s="104">
        <f t="shared" si="13"/>
        <v>0.53234000000000004</v>
      </c>
    </row>
    <row r="176" spans="1:14">
      <c r="A176" s="49"/>
      <c r="B176" s="155" t="s">
        <v>764</v>
      </c>
      <c r="C176" s="91" t="s">
        <v>765</v>
      </c>
      <c r="D176" s="72">
        <v>3570</v>
      </c>
      <c r="E176" s="73">
        <v>0</v>
      </c>
      <c r="F176" s="73">
        <v>1092180</v>
      </c>
      <c r="G176" s="73">
        <v>0.1</v>
      </c>
      <c r="H176" s="73">
        <v>1092180</v>
      </c>
      <c r="I176" s="107">
        <f t="shared" si="14"/>
        <v>6.3480787997347542E-4</v>
      </c>
      <c r="J176" s="73">
        <f t="shared" si="12"/>
        <v>0</v>
      </c>
      <c r="K176" s="72">
        <v>3570</v>
      </c>
      <c r="L176" s="107">
        <f t="shared" si="15"/>
        <v>3.1504335299998156E-6</v>
      </c>
      <c r="M176" s="73">
        <f t="shared" si="16"/>
        <v>1088610</v>
      </c>
      <c r="N176" s="104">
        <f t="shared" si="13"/>
        <v>3.268691973850464E-3</v>
      </c>
    </row>
    <row r="177" spans="1:14">
      <c r="A177" s="49"/>
      <c r="B177" s="155" t="s">
        <v>766</v>
      </c>
      <c r="C177" s="91" t="s">
        <v>767</v>
      </c>
      <c r="D177" s="72">
        <v>117430</v>
      </c>
      <c r="E177" s="73">
        <v>0</v>
      </c>
      <c r="F177" s="73">
        <v>1154680</v>
      </c>
      <c r="G177" s="73">
        <v>0.1</v>
      </c>
      <c r="H177" s="73">
        <v>1154680</v>
      </c>
      <c r="I177" s="107">
        <f t="shared" si="14"/>
        <v>6.7113476061434255E-4</v>
      </c>
      <c r="J177" s="73">
        <f t="shared" ref="J177:J240" si="22">H177-F177</f>
        <v>0</v>
      </c>
      <c r="K177" s="72">
        <v>798900</v>
      </c>
      <c r="L177" s="107">
        <f t="shared" si="15"/>
        <v>7.0500878070500078E-4</v>
      </c>
      <c r="M177" s="73">
        <f t="shared" si="16"/>
        <v>355780</v>
      </c>
      <c r="N177" s="104">
        <f t="shared" ref="N177:N240" si="23">K177/H177</f>
        <v>0.6918800013856653</v>
      </c>
    </row>
    <row r="178" spans="1:14">
      <c r="A178" s="49"/>
      <c r="B178" s="155" t="s">
        <v>768</v>
      </c>
      <c r="C178" s="91" t="s">
        <v>769</v>
      </c>
      <c r="D178" s="72">
        <v>2322690</v>
      </c>
      <c r="E178" s="73">
        <v>0.2</v>
      </c>
      <c r="F178" s="73">
        <v>2005364</v>
      </c>
      <c r="G178" s="73">
        <v>0.1</v>
      </c>
      <c r="H178" s="73">
        <v>2005364</v>
      </c>
      <c r="I178" s="107">
        <f t="shared" si="14"/>
        <v>1.1655778987118685E-3</v>
      </c>
      <c r="J178" s="73">
        <f t="shared" si="22"/>
        <v>0</v>
      </c>
      <c r="K178" s="72">
        <v>2436050</v>
      </c>
      <c r="L178" s="107">
        <f t="shared" si="15"/>
        <v>2.1497517088952525E-3</v>
      </c>
      <c r="M178" s="73">
        <f t="shared" si="16"/>
        <v>-430686</v>
      </c>
      <c r="N178" s="104">
        <f t="shared" si="23"/>
        <v>1.2147669949196256</v>
      </c>
    </row>
    <row r="179" spans="1:14">
      <c r="A179" s="49"/>
      <c r="B179" s="155" t="s">
        <v>770</v>
      </c>
      <c r="C179" s="91" t="s">
        <v>771</v>
      </c>
      <c r="D179" s="72">
        <v>0</v>
      </c>
      <c r="E179" s="73">
        <v>0</v>
      </c>
      <c r="F179" s="73">
        <v>112130</v>
      </c>
      <c r="G179" s="73">
        <v>0</v>
      </c>
      <c r="H179" s="73">
        <v>112130</v>
      </c>
      <c r="I179" s="107">
        <f t="shared" ref="I179:I242" si="24">H179/$H$337</f>
        <v>6.5173330020166828E-5</v>
      </c>
      <c r="J179" s="73">
        <f t="shared" si="22"/>
        <v>0</v>
      </c>
      <c r="K179" s="72"/>
      <c r="L179" s="107">
        <f t="shared" ref="L179:L242" si="25">K179/$K$337</f>
        <v>0</v>
      </c>
      <c r="M179" s="73">
        <f t="shared" ref="M179:M242" si="26">H179-K179</f>
        <v>112130</v>
      </c>
      <c r="N179" s="104">
        <f t="shared" si="23"/>
        <v>0</v>
      </c>
    </row>
    <row r="180" spans="1:14">
      <c r="A180" s="49"/>
      <c r="B180" s="155" t="s">
        <v>772</v>
      </c>
      <c r="C180" s="91" t="s">
        <v>773</v>
      </c>
      <c r="D180" s="72">
        <v>4194430</v>
      </c>
      <c r="E180" s="73">
        <v>0.4</v>
      </c>
      <c r="F180" s="73">
        <v>3033590</v>
      </c>
      <c r="G180" s="73">
        <v>0.2</v>
      </c>
      <c r="H180" s="73">
        <v>3033590</v>
      </c>
      <c r="I180" s="107">
        <f t="shared" si="24"/>
        <v>1.7632137894932477E-3</v>
      </c>
      <c r="J180" s="73">
        <f t="shared" si="22"/>
        <v>0</v>
      </c>
      <c r="K180" s="72">
        <v>5789290</v>
      </c>
      <c r="L180" s="107">
        <f t="shared" si="25"/>
        <v>5.1089000926870121E-3</v>
      </c>
      <c r="M180" s="73">
        <f t="shared" si="26"/>
        <v>-2755700</v>
      </c>
      <c r="N180" s="104">
        <f t="shared" si="23"/>
        <v>1.9083956632241008</v>
      </c>
    </row>
    <row r="181" spans="1:14">
      <c r="A181" s="49"/>
      <c r="B181" s="155" t="s">
        <v>774</v>
      </c>
      <c r="C181" s="91" t="s">
        <v>775</v>
      </c>
      <c r="D181" s="72">
        <v>10880870</v>
      </c>
      <c r="E181" s="73">
        <v>1</v>
      </c>
      <c r="F181" s="73">
        <v>4899160</v>
      </c>
      <c r="G181" s="73">
        <v>0.3</v>
      </c>
      <c r="H181" s="73">
        <v>4899160</v>
      </c>
      <c r="I181" s="107">
        <f t="shared" si="24"/>
        <v>2.8475392089681666E-3</v>
      </c>
      <c r="J181" s="73">
        <f t="shared" si="22"/>
        <v>0</v>
      </c>
      <c r="K181" s="72">
        <v>14892940</v>
      </c>
      <c r="L181" s="107">
        <f t="shared" si="25"/>
        <v>1.3142637965343264E-2</v>
      </c>
      <c r="M181" s="73">
        <f t="shared" si="26"/>
        <v>-9993780</v>
      </c>
      <c r="N181" s="104">
        <f t="shared" si="23"/>
        <v>3.0398966353415688</v>
      </c>
    </row>
    <row r="182" spans="1:14">
      <c r="A182" s="49"/>
      <c r="B182" s="155" t="s">
        <v>776</v>
      </c>
      <c r="C182" s="91" t="s">
        <v>777</v>
      </c>
      <c r="D182" s="72">
        <v>1162900</v>
      </c>
      <c r="E182" s="73">
        <v>0.1</v>
      </c>
      <c r="F182" s="73">
        <v>1014740</v>
      </c>
      <c r="G182" s="73">
        <v>0.1</v>
      </c>
      <c r="H182" s="73">
        <v>1014740</v>
      </c>
      <c r="I182" s="107">
        <f t="shared" si="24"/>
        <v>5.897974217842155E-4</v>
      </c>
      <c r="J182" s="73">
        <f t="shared" si="22"/>
        <v>0</v>
      </c>
      <c r="K182" s="72"/>
      <c r="L182" s="107">
        <f t="shared" si="25"/>
        <v>0</v>
      </c>
      <c r="M182" s="73">
        <f t="shared" si="26"/>
        <v>1014740</v>
      </c>
      <c r="N182" s="104">
        <f t="shared" si="23"/>
        <v>0</v>
      </c>
    </row>
    <row r="183" spans="1:14">
      <c r="A183" s="49"/>
      <c r="B183" s="155" t="s">
        <v>458</v>
      </c>
      <c r="C183" s="91" t="s">
        <v>459</v>
      </c>
      <c r="D183" s="72">
        <v>665720</v>
      </c>
      <c r="E183" s="73">
        <v>0.1</v>
      </c>
      <c r="F183" s="73">
        <v>1012200</v>
      </c>
      <c r="G183" s="73">
        <v>0.1</v>
      </c>
      <c r="H183" s="73">
        <v>1012200</v>
      </c>
      <c r="I183" s="107">
        <f t="shared" si="24"/>
        <v>5.883210973549707E-4</v>
      </c>
      <c r="J183" s="73">
        <f t="shared" si="22"/>
        <v>0</v>
      </c>
      <c r="K183" s="72"/>
      <c r="L183" s="107">
        <f t="shared" si="25"/>
        <v>0</v>
      </c>
      <c r="M183" s="73">
        <f t="shared" si="26"/>
        <v>1012200</v>
      </c>
      <c r="N183" s="104">
        <f t="shared" si="23"/>
        <v>0</v>
      </c>
    </row>
    <row r="184" spans="1:14">
      <c r="A184" s="49"/>
      <c r="B184" s="155" t="s">
        <v>778</v>
      </c>
      <c r="C184" s="91" t="s">
        <v>779</v>
      </c>
      <c r="D184" s="72">
        <v>1225390</v>
      </c>
      <c r="E184" s="73">
        <v>0.1</v>
      </c>
      <c r="F184" s="73">
        <v>1057240</v>
      </c>
      <c r="G184" s="73">
        <v>0.1</v>
      </c>
      <c r="H184" s="73">
        <v>1057240</v>
      </c>
      <c r="I184" s="107">
        <f t="shared" si="24"/>
        <v>6.1449970062000506E-4</v>
      </c>
      <c r="J184" s="73">
        <f t="shared" si="22"/>
        <v>0</v>
      </c>
      <c r="K184" s="72"/>
      <c r="L184" s="107">
        <f t="shared" si="25"/>
        <v>0</v>
      </c>
      <c r="M184" s="73">
        <f t="shared" si="26"/>
        <v>1057240</v>
      </c>
      <c r="N184" s="104">
        <f t="shared" si="23"/>
        <v>0</v>
      </c>
    </row>
    <row r="185" spans="1:14">
      <c r="A185" s="49"/>
      <c r="B185" s="155" t="s">
        <v>780</v>
      </c>
      <c r="C185" s="91" t="s">
        <v>781</v>
      </c>
      <c r="D185" s="72">
        <v>0</v>
      </c>
      <c r="E185" s="73">
        <v>0</v>
      </c>
      <c r="F185" s="73">
        <v>2135100</v>
      </c>
      <c r="G185" s="73">
        <v>0.1</v>
      </c>
      <c r="H185" s="73">
        <v>2135100</v>
      </c>
      <c r="I185" s="107">
        <f t="shared" si="24"/>
        <v>1.2409843657010451E-3</v>
      </c>
      <c r="J185" s="73">
        <f t="shared" si="22"/>
        <v>0</v>
      </c>
      <c r="K185" s="72">
        <v>1185290</v>
      </c>
      <c r="L185" s="107">
        <f t="shared" si="25"/>
        <v>1.0459880556788464E-3</v>
      </c>
      <c r="M185" s="73">
        <f t="shared" si="26"/>
        <v>949810</v>
      </c>
      <c r="N185" s="104">
        <f t="shared" si="23"/>
        <v>0.5551449580815887</v>
      </c>
    </row>
    <row r="186" spans="1:14">
      <c r="A186" s="49"/>
      <c r="B186" s="155" t="s">
        <v>782</v>
      </c>
      <c r="C186" s="91" t="s">
        <v>783</v>
      </c>
      <c r="D186" s="72">
        <v>2281350</v>
      </c>
      <c r="E186" s="73">
        <v>0.2</v>
      </c>
      <c r="F186" s="73">
        <v>1012175</v>
      </c>
      <c r="G186" s="73">
        <v>0.1</v>
      </c>
      <c r="H186" s="73">
        <v>1012175</v>
      </c>
      <c r="I186" s="107">
        <f t="shared" si="24"/>
        <v>5.8830656660271432E-4</v>
      </c>
      <c r="J186" s="73">
        <f t="shared" si="22"/>
        <v>0</v>
      </c>
      <c r="K186" s="72"/>
      <c r="L186" s="107">
        <f t="shared" si="25"/>
        <v>0</v>
      </c>
      <c r="M186" s="73">
        <f t="shared" si="26"/>
        <v>1012175</v>
      </c>
      <c r="N186" s="104">
        <f t="shared" si="23"/>
        <v>0</v>
      </c>
    </row>
    <row r="187" spans="1:14">
      <c r="A187" s="49"/>
      <c r="B187" s="155" t="s">
        <v>784</v>
      </c>
      <c r="C187" s="91" t="s">
        <v>785</v>
      </c>
      <c r="D187" s="72">
        <v>2223620</v>
      </c>
      <c r="E187" s="73">
        <v>0.2</v>
      </c>
      <c r="F187" s="73">
        <v>1069910</v>
      </c>
      <c r="G187" s="73">
        <v>0.1</v>
      </c>
      <c r="H187" s="73">
        <v>1069910</v>
      </c>
      <c r="I187" s="107">
        <f t="shared" si="24"/>
        <v>6.218638858635217E-4</v>
      </c>
      <c r="J187" s="73">
        <f t="shared" si="22"/>
        <v>0</v>
      </c>
      <c r="K187" s="72"/>
      <c r="L187" s="107">
        <f t="shared" si="25"/>
        <v>0</v>
      </c>
      <c r="M187" s="73">
        <f t="shared" si="26"/>
        <v>1069910</v>
      </c>
      <c r="N187" s="104">
        <f t="shared" si="23"/>
        <v>0</v>
      </c>
    </row>
    <row r="188" spans="1:14">
      <c r="A188" s="49"/>
      <c r="B188" s="155" t="s">
        <v>786</v>
      </c>
      <c r="C188" s="91" t="s">
        <v>787</v>
      </c>
      <c r="D188" s="72">
        <v>1160650</v>
      </c>
      <c r="E188" s="73">
        <v>0.1</v>
      </c>
      <c r="F188" s="73">
        <v>1021370</v>
      </c>
      <c r="G188" s="73">
        <v>0.1</v>
      </c>
      <c r="H188" s="73">
        <v>1021370</v>
      </c>
      <c r="I188" s="107">
        <f t="shared" si="24"/>
        <v>5.9365097728259863E-4</v>
      </c>
      <c r="J188" s="73">
        <f t="shared" si="22"/>
        <v>0</v>
      </c>
      <c r="K188" s="72"/>
      <c r="L188" s="107">
        <f t="shared" si="25"/>
        <v>0</v>
      </c>
      <c r="M188" s="73">
        <f t="shared" si="26"/>
        <v>1021370</v>
      </c>
      <c r="N188" s="104">
        <f t="shared" si="23"/>
        <v>0</v>
      </c>
    </row>
    <row r="189" spans="1:14">
      <c r="A189" s="49"/>
      <c r="B189" s="155" t="s">
        <v>788</v>
      </c>
      <c r="C189" s="91" t="s">
        <v>789</v>
      </c>
      <c r="D189" s="72">
        <v>1426970</v>
      </c>
      <c r="E189" s="73">
        <v>0.1</v>
      </c>
      <c r="F189" s="73">
        <v>1025570</v>
      </c>
      <c r="G189" s="73">
        <v>0.1</v>
      </c>
      <c r="H189" s="73">
        <v>1025570</v>
      </c>
      <c r="I189" s="107">
        <f t="shared" si="24"/>
        <v>5.9609214366166492E-4</v>
      </c>
      <c r="J189" s="73">
        <f t="shared" si="22"/>
        <v>0</v>
      </c>
      <c r="K189" s="72"/>
      <c r="L189" s="107">
        <f t="shared" si="25"/>
        <v>0</v>
      </c>
      <c r="M189" s="73">
        <f t="shared" si="26"/>
        <v>1025570</v>
      </c>
      <c r="N189" s="104">
        <f t="shared" si="23"/>
        <v>0</v>
      </c>
    </row>
    <row r="190" spans="1:14">
      <c r="A190" s="49"/>
      <c r="B190" s="70" t="s">
        <v>790</v>
      </c>
      <c r="C190" s="91" t="s">
        <v>791</v>
      </c>
      <c r="D190" s="72">
        <v>0</v>
      </c>
      <c r="E190" s="73">
        <v>0</v>
      </c>
      <c r="F190" s="73">
        <v>0</v>
      </c>
      <c r="G190" s="73">
        <v>0</v>
      </c>
      <c r="H190" s="73">
        <v>0</v>
      </c>
      <c r="I190" s="107">
        <f t="shared" si="24"/>
        <v>0</v>
      </c>
      <c r="J190" s="73">
        <f t="shared" si="22"/>
        <v>0</v>
      </c>
      <c r="K190" s="72"/>
      <c r="L190" s="107">
        <f t="shared" si="25"/>
        <v>0</v>
      </c>
      <c r="M190" s="73">
        <f t="shared" si="26"/>
        <v>0</v>
      </c>
      <c r="N190" s="104" t="e">
        <f t="shared" si="23"/>
        <v>#DIV/0!</v>
      </c>
    </row>
    <row r="191" spans="1:14">
      <c r="A191" s="49"/>
      <c r="B191" s="155" t="s">
        <v>792</v>
      </c>
      <c r="C191" s="91" t="s">
        <v>793</v>
      </c>
      <c r="D191" s="72">
        <v>0</v>
      </c>
      <c r="E191" s="73">
        <v>0</v>
      </c>
      <c r="F191" s="73">
        <v>756000</v>
      </c>
      <c r="G191" s="73">
        <v>0.1</v>
      </c>
      <c r="H191" s="73">
        <v>756000</v>
      </c>
      <c r="I191" s="107">
        <f t="shared" si="24"/>
        <v>4.3940994823192829E-4</v>
      </c>
      <c r="J191" s="73">
        <f t="shared" si="22"/>
        <v>0</v>
      </c>
      <c r="K191" s="72"/>
      <c r="L191" s="107">
        <f t="shared" si="25"/>
        <v>0</v>
      </c>
      <c r="M191" s="73">
        <f t="shared" si="26"/>
        <v>756000</v>
      </c>
      <c r="N191" s="104">
        <f t="shared" si="23"/>
        <v>0</v>
      </c>
    </row>
    <row r="192" spans="1:14">
      <c r="A192" s="49"/>
      <c r="B192" s="70" t="s">
        <v>794</v>
      </c>
      <c r="C192" s="91" t="s">
        <v>795</v>
      </c>
      <c r="D192" s="72">
        <v>0</v>
      </c>
      <c r="E192" s="73">
        <v>0</v>
      </c>
      <c r="F192" s="73">
        <v>0</v>
      </c>
      <c r="G192" s="73">
        <v>0</v>
      </c>
      <c r="H192" s="73">
        <v>0</v>
      </c>
      <c r="I192" s="107">
        <f t="shared" si="24"/>
        <v>0</v>
      </c>
      <c r="J192" s="73">
        <f t="shared" si="22"/>
        <v>0</v>
      </c>
      <c r="K192" s="72"/>
      <c r="L192" s="107">
        <f t="shared" si="25"/>
        <v>0</v>
      </c>
      <c r="M192" s="73">
        <f t="shared" si="26"/>
        <v>0</v>
      </c>
      <c r="N192" s="104" t="e">
        <f t="shared" si="23"/>
        <v>#DIV/0!</v>
      </c>
    </row>
    <row r="193" spans="1:14">
      <c r="A193" s="49"/>
      <c r="B193" s="155" t="s">
        <v>796</v>
      </c>
      <c r="C193" s="91" t="s">
        <v>797</v>
      </c>
      <c r="D193" s="72">
        <v>764750</v>
      </c>
      <c r="E193" s="73">
        <v>0.1</v>
      </c>
      <c r="F193" s="73">
        <v>2206810</v>
      </c>
      <c r="G193" s="73">
        <v>0.1</v>
      </c>
      <c r="H193" s="73">
        <v>2206810</v>
      </c>
      <c r="I193" s="107">
        <f t="shared" si="24"/>
        <v>1.2826643754731504E-3</v>
      </c>
      <c r="J193" s="73">
        <f t="shared" si="22"/>
        <v>0</v>
      </c>
      <c r="K193" s="72">
        <v>2434660</v>
      </c>
      <c r="L193" s="107">
        <f t="shared" si="25"/>
        <v>2.1485250695096221E-3</v>
      </c>
      <c r="M193" s="73">
        <f t="shared" si="26"/>
        <v>-227850</v>
      </c>
      <c r="N193" s="104">
        <f t="shared" si="23"/>
        <v>1.1032485805302676</v>
      </c>
    </row>
    <row r="194" spans="1:14">
      <c r="A194" s="49"/>
      <c r="B194" s="155" t="s">
        <v>798</v>
      </c>
      <c r="C194" s="91" t="s">
        <v>799</v>
      </c>
      <c r="D194" s="72">
        <v>1735910</v>
      </c>
      <c r="E194" s="73">
        <v>0.2</v>
      </c>
      <c r="F194" s="73">
        <v>350590</v>
      </c>
      <c r="G194" s="73">
        <v>0</v>
      </c>
      <c r="H194" s="73">
        <v>350590</v>
      </c>
      <c r="I194" s="107">
        <f t="shared" si="24"/>
        <v>2.0377345734210549E-4</v>
      </c>
      <c r="J194" s="73">
        <f t="shared" si="22"/>
        <v>0</v>
      </c>
      <c r="K194" s="72"/>
      <c r="L194" s="107">
        <f t="shared" si="25"/>
        <v>0</v>
      </c>
      <c r="M194" s="73">
        <f t="shared" si="26"/>
        <v>350590</v>
      </c>
      <c r="N194" s="104">
        <f t="shared" si="23"/>
        <v>0</v>
      </c>
    </row>
    <row r="195" spans="1:14">
      <c r="A195" s="49"/>
      <c r="B195" s="155" t="s">
        <v>800</v>
      </c>
      <c r="C195" s="91" t="s">
        <v>801</v>
      </c>
      <c r="D195" s="72">
        <v>3186640</v>
      </c>
      <c r="E195" s="73">
        <v>0.3</v>
      </c>
      <c r="F195" s="73">
        <v>814038</v>
      </c>
      <c r="G195" s="73">
        <v>0.1</v>
      </c>
      <c r="H195" s="73">
        <v>814038</v>
      </c>
      <c r="I195" s="107">
        <f t="shared" si="24"/>
        <v>4.7314338021008258E-4</v>
      </c>
      <c r="J195" s="73">
        <f t="shared" si="22"/>
        <v>0</v>
      </c>
      <c r="K195" s="72">
        <v>939490</v>
      </c>
      <c r="L195" s="107">
        <f t="shared" si="25"/>
        <v>8.2907585352927924E-4</v>
      </c>
      <c r="M195" s="73">
        <f t="shared" si="26"/>
        <v>-125452</v>
      </c>
      <c r="N195" s="104">
        <f t="shared" si="23"/>
        <v>1.1541107417589842</v>
      </c>
    </row>
    <row r="196" spans="1:14">
      <c r="A196" s="49"/>
      <c r="B196" s="155" t="s">
        <v>802</v>
      </c>
      <c r="C196" s="91" t="s">
        <v>803</v>
      </c>
      <c r="D196" s="72">
        <v>843070</v>
      </c>
      <c r="E196" s="73">
        <v>0.1</v>
      </c>
      <c r="F196" s="73">
        <v>290000</v>
      </c>
      <c r="G196" s="73">
        <v>0</v>
      </c>
      <c r="H196" s="73">
        <v>290000</v>
      </c>
      <c r="I196" s="107">
        <f t="shared" si="24"/>
        <v>1.6855672617362329E-4</v>
      </c>
      <c r="J196" s="73">
        <f t="shared" si="22"/>
        <v>0</v>
      </c>
      <c r="K196" s="72">
        <v>365530</v>
      </c>
      <c r="L196" s="107">
        <f t="shared" si="25"/>
        <v>3.2257085944561135E-4</v>
      </c>
      <c r="M196" s="73">
        <f t="shared" si="26"/>
        <v>-75530</v>
      </c>
      <c r="N196" s="104">
        <f t="shared" si="23"/>
        <v>1.260448275862069</v>
      </c>
    </row>
    <row r="197" spans="1:14">
      <c r="A197" s="49"/>
      <c r="B197" s="155" t="s">
        <v>528</v>
      </c>
      <c r="C197" s="91" t="s">
        <v>529</v>
      </c>
      <c r="D197" s="72">
        <v>162220</v>
      </c>
      <c r="E197" s="73">
        <v>0</v>
      </c>
      <c r="F197" s="73">
        <v>2230130</v>
      </c>
      <c r="G197" s="73">
        <v>0.1</v>
      </c>
      <c r="H197" s="73">
        <v>2230130</v>
      </c>
      <c r="I197" s="107">
        <f t="shared" si="24"/>
        <v>1.2962186611778707E-3</v>
      </c>
      <c r="J197" s="73">
        <f t="shared" si="22"/>
        <v>0</v>
      </c>
      <c r="K197" s="72">
        <v>3807710</v>
      </c>
      <c r="L197" s="107">
        <f t="shared" si="25"/>
        <v>3.3602065144301397E-3</v>
      </c>
      <c r="M197" s="73">
        <f t="shared" si="26"/>
        <v>-1577580</v>
      </c>
      <c r="N197" s="104">
        <f t="shared" si="23"/>
        <v>1.707393739378422</v>
      </c>
    </row>
    <row r="198" spans="1:14">
      <c r="A198" s="49"/>
      <c r="B198" s="155" t="s">
        <v>804</v>
      </c>
      <c r="C198" s="91" t="s">
        <v>805</v>
      </c>
      <c r="D198" s="72">
        <v>3600</v>
      </c>
      <c r="E198" s="73">
        <v>0</v>
      </c>
      <c r="F198" s="73">
        <v>650000</v>
      </c>
      <c r="G198" s="73">
        <v>0</v>
      </c>
      <c r="H198" s="73">
        <v>650000</v>
      </c>
      <c r="I198" s="107">
        <f t="shared" si="24"/>
        <v>3.7779955866501774E-4</v>
      </c>
      <c r="J198" s="73">
        <f t="shared" si="22"/>
        <v>0</v>
      </c>
      <c r="K198" s="72">
        <v>645060</v>
      </c>
      <c r="L198" s="107">
        <f t="shared" si="25"/>
        <v>5.6924892237021879E-4</v>
      </c>
      <c r="M198" s="73">
        <f t="shared" si="26"/>
        <v>4940</v>
      </c>
      <c r="N198" s="104">
        <f t="shared" si="23"/>
        <v>0.99239999999999995</v>
      </c>
    </row>
    <row r="199" spans="1:14">
      <c r="A199" s="49"/>
      <c r="B199" s="155" t="s">
        <v>806</v>
      </c>
      <c r="C199" s="91" t="s">
        <v>807</v>
      </c>
      <c r="D199" s="72">
        <v>1191190</v>
      </c>
      <c r="E199" s="73">
        <v>0.1</v>
      </c>
      <c r="F199" s="73">
        <v>961560</v>
      </c>
      <c r="G199" s="73">
        <v>0.1</v>
      </c>
      <c r="H199" s="73">
        <v>961560</v>
      </c>
      <c r="I199" s="107">
        <f t="shared" si="24"/>
        <v>5.5888760558451449E-4</v>
      </c>
      <c r="J199" s="73">
        <f t="shared" si="22"/>
        <v>0</v>
      </c>
      <c r="K199" s="72">
        <v>586070</v>
      </c>
      <c r="L199" s="107">
        <f t="shared" si="25"/>
        <v>5.1719175880307903E-4</v>
      </c>
      <c r="M199" s="73">
        <f t="shared" si="26"/>
        <v>375490</v>
      </c>
      <c r="N199" s="104">
        <f t="shared" si="23"/>
        <v>0.60949914721910226</v>
      </c>
    </row>
    <row r="200" spans="1:14">
      <c r="A200" s="49"/>
      <c r="B200" s="155" t="s">
        <v>808</v>
      </c>
      <c r="C200" s="91" t="s">
        <v>809</v>
      </c>
      <c r="D200" s="72">
        <v>1139780</v>
      </c>
      <c r="E200" s="73">
        <v>0.1</v>
      </c>
      <c r="F200" s="73">
        <v>100000</v>
      </c>
      <c r="G200" s="73">
        <v>0</v>
      </c>
      <c r="H200" s="73">
        <v>100000</v>
      </c>
      <c r="I200" s="107">
        <f t="shared" si="24"/>
        <v>5.8123009025387343E-5</v>
      </c>
      <c r="J200" s="73">
        <f t="shared" si="22"/>
        <v>0</v>
      </c>
      <c r="K200" s="72">
        <v>388710</v>
      </c>
      <c r="L200" s="107">
        <f t="shared" si="25"/>
        <v>3.4302661553115639E-4</v>
      </c>
      <c r="M200" s="73">
        <f t="shared" si="26"/>
        <v>-288710</v>
      </c>
      <c r="N200" s="104">
        <f t="shared" si="23"/>
        <v>3.8871000000000002</v>
      </c>
    </row>
    <row r="201" spans="1:14">
      <c r="A201" s="49"/>
      <c r="B201" s="155" t="s">
        <v>460</v>
      </c>
      <c r="C201" s="91" t="s">
        <v>461</v>
      </c>
      <c r="D201" s="72">
        <v>0</v>
      </c>
      <c r="E201" s="73">
        <v>0</v>
      </c>
      <c r="F201" s="73">
        <v>1076723</v>
      </c>
      <c r="G201" s="73">
        <v>0.1</v>
      </c>
      <c r="H201" s="73">
        <v>1076723</v>
      </c>
      <c r="I201" s="107">
        <f t="shared" si="24"/>
        <v>6.258238064684213E-4</v>
      </c>
      <c r="J201" s="73">
        <f t="shared" si="22"/>
        <v>0</v>
      </c>
      <c r="K201" s="72"/>
      <c r="L201" s="107">
        <f t="shared" si="25"/>
        <v>0</v>
      </c>
      <c r="M201" s="73">
        <f t="shared" si="26"/>
        <v>1076723</v>
      </c>
      <c r="N201" s="104">
        <f t="shared" si="23"/>
        <v>0</v>
      </c>
    </row>
    <row r="202" spans="1:14">
      <c r="A202" s="49"/>
      <c r="B202" s="155" t="s">
        <v>810</v>
      </c>
      <c r="C202" s="91" t="s">
        <v>811</v>
      </c>
      <c r="D202" s="72">
        <v>0</v>
      </c>
      <c r="E202" s="73">
        <v>0</v>
      </c>
      <c r="F202" s="73">
        <v>3181100</v>
      </c>
      <c r="G202" s="73">
        <v>0.2</v>
      </c>
      <c r="H202" s="73">
        <v>3181100</v>
      </c>
      <c r="I202" s="107">
        <f t="shared" si="24"/>
        <v>1.8489510401065966E-3</v>
      </c>
      <c r="J202" s="73">
        <f t="shared" si="22"/>
        <v>0</v>
      </c>
      <c r="K202" s="72"/>
      <c r="L202" s="107">
        <f t="shared" si="25"/>
        <v>0</v>
      </c>
      <c r="M202" s="73">
        <f t="shared" si="26"/>
        <v>3181100</v>
      </c>
      <c r="N202" s="104">
        <f t="shared" si="23"/>
        <v>0</v>
      </c>
    </row>
    <row r="203" spans="1:14">
      <c r="A203" s="49"/>
      <c r="B203" s="155" t="s">
        <v>462</v>
      </c>
      <c r="C203" s="91" t="s">
        <v>463</v>
      </c>
      <c r="D203" s="72">
        <v>0</v>
      </c>
      <c r="E203" s="73">
        <v>0</v>
      </c>
      <c r="F203" s="73">
        <v>2777990</v>
      </c>
      <c r="G203" s="73">
        <v>0.2</v>
      </c>
      <c r="H203" s="73">
        <v>2777990</v>
      </c>
      <c r="I203" s="107">
        <f t="shared" si="24"/>
        <v>1.6146513784243578E-3</v>
      </c>
      <c r="J203" s="73">
        <f t="shared" si="22"/>
        <v>0</v>
      </c>
      <c r="K203" s="72"/>
      <c r="L203" s="107">
        <f t="shared" si="25"/>
        <v>0</v>
      </c>
      <c r="M203" s="73">
        <f t="shared" si="26"/>
        <v>2777990</v>
      </c>
      <c r="N203" s="104">
        <f t="shared" si="23"/>
        <v>0</v>
      </c>
    </row>
    <row r="204" spans="1:14">
      <c r="A204" s="49"/>
      <c r="B204" s="155" t="s">
        <v>464</v>
      </c>
      <c r="C204" s="91" t="s">
        <v>465</v>
      </c>
      <c r="D204" s="72">
        <v>0</v>
      </c>
      <c r="E204" s="73">
        <v>0</v>
      </c>
      <c r="F204" s="73">
        <v>2108000</v>
      </c>
      <c r="G204" s="73">
        <v>0.1</v>
      </c>
      <c r="H204" s="73">
        <v>2108000</v>
      </c>
      <c r="I204" s="107">
        <f t="shared" si="24"/>
        <v>1.2252330302551652E-3</v>
      </c>
      <c r="J204" s="73">
        <f t="shared" si="22"/>
        <v>0</v>
      </c>
      <c r="K204" s="72"/>
      <c r="L204" s="107">
        <f t="shared" si="25"/>
        <v>0</v>
      </c>
      <c r="M204" s="73">
        <f t="shared" si="26"/>
        <v>2108000</v>
      </c>
      <c r="N204" s="104">
        <f t="shared" si="23"/>
        <v>0</v>
      </c>
    </row>
    <row r="205" spans="1:14">
      <c r="A205" s="49"/>
      <c r="B205" s="155" t="s">
        <v>812</v>
      </c>
      <c r="C205" s="91" t="s">
        <v>813</v>
      </c>
      <c r="D205" s="72">
        <v>4177020</v>
      </c>
      <c r="E205" s="73">
        <v>0.4</v>
      </c>
      <c r="F205" s="73">
        <v>575640</v>
      </c>
      <c r="G205" s="73">
        <v>0</v>
      </c>
      <c r="H205" s="73">
        <v>575640</v>
      </c>
      <c r="I205" s="107">
        <f t="shared" si="24"/>
        <v>3.3457928915373969E-4</v>
      </c>
      <c r="J205" s="73">
        <f t="shared" si="22"/>
        <v>0</v>
      </c>
      <c r="K205" s="72">
        <v>557770</v>
      </c>
      <c r="L205" s="107">
        <f t="shared" si="25"/>
        <v>4.9221773390139981E-4</v>
      </c>
      <c r="M205" s="73">
        <f t="shared" si="26"/>
        <v>17870</v>
      </c>
      <c r="N205" s="104">
        <f t="shared" si="23"/>
        <v>0.96895629212702383</v>
      </c>
    </row>
    <row r="206" spans="1:14">
      <c r="A206" s="49"/>
      <c r="B206" s="70" t="s">
        <v>814</v>
      </c>
      <c r="C206" s="91" t="s">
        <v>815</v>
      </c>
      <c r="D206" s="72">
        <v>332430</v>
      </c>
      <c r="E206" s="73">
        <v>0</v>
      </c>
      <c r="F206" s="73">
        <v>0</v>
      </c>
      <c r="G206" s="73">
        <v>0</v>
      </c>
      <c r="H206" s="73"/>
      <c r="I206" s="107">
        <f t="shared" si="24"/>
        <v>0</v>
      </c>
      <c r="J206" s="73">
        <f t="shared" si="22"/>
        <v>0</v>
      </c>
      <c r="K206" s="72">
        <v>5400870</v>
      </c>
      <c r="L206" s="107">
        <f t="shared" si="25"/>
        <v>4.7661293947255197E-3</v>
      </c>
      <c r="M206" s="73">
        <f t="shared" si="26"/>
        <v>-5400870</v>
      </c>
      <c r="N206" s="104" t="e">
        <f t="shared" si="23"/>
        <v>#DIV/0!</v>
      </c>
    </row>
    <row r="207" spans="1:14">
      <c r="A207" s="49"/>
      <c r="B207" s="155" t="s">
        <v>816</v>
      </c>
      <c r="C207" s="91" t="s">
        <v>817</v>
      </c>
      <c r="D207" s="72">
        <v>11773580</v>
      </c>
      <c r="E207" s="73">
        <v>1.1000000000000001</v>
      </c>
      <c r="F207" s="73">
        <v>4159024</v>
      </c>
      <c r="G207" s="73">
        <v>0.3</v>
      </c>
      <c r="H207" s="73">
        <v>4159024</v>
      </c>
      <c r="I207" s="107">
        <f t="shared" si="24"/>
        <v>2.4173498948880257E-3</v>
      </c>
      <c r="J207" s="73">
        <f t="shared" si="22"/>
        <v>0</v>
      </c>
      <c r="K207" s="72">
        <v>8077530</v>
      </c>
      <c r="L207" s="107">
        <f t="shared" si="25"/>
        <v>7.1282132637477342E-3</v>
      </c>
      <c r="M207" s="73">
        <f t="shared" si="26"/>
        <v>-3918506</v>
      </c>
      <c r="N207" s="104">
        <f t="shared" si="23"/>
        <v>1.9421696051765991</v>
      </c>
    </row>
    <row r="208" spans="1:14">
      <c r="A208" s="49"/>
      <c r="B208" s="155" t="s">
        <v>466</v>
      </c>
      <c r="C208" s="91" t="s">
        <v>467</v>
      </c>
      <c r="D208" s="72">
        <v>3226130</v>
      </c>
      <c r="E208" s="73">
        <v>0.3</v>
      </c>
      <c r="F208" s="73">
        <v>2380190</v>
      </c>
      <c r="G208" s="73">
        <v>0.2</v>
      </c>
      <c r="H208" s="73">
        <v>2380190</v>
      </c>
      <c r="I208" s="107">
        <f t="shared" si="24"/>
        <v>1.3834380485213669E-3</v>
      </c>
      <c r="J208" s="73">
        <f t="shared" si="22"/>
        <v>0</v>
      </c>
      <c r="K208" s="72">
        <v>875050</v>
      </c>
      <c r="L208" s="107">
        <f t="shared" si="25"/>
        <v>7.7220920460121536E-4</v>
      </c>
      <c r="M208" s="73">
        <f t="shared" si="26"/>
        <v>1505140</v>
      </c>
      <c r="N208" s="104">
        <f t="shared" si="23"/>
        <v>0.36763871791747715</v>
      </c>
    </row>
    <row r="209" spans="1:14">
      <c r="A209" s="49"/>
      <c r="B209" s="155" t="s">
        <v>468</v>
      </c>
      <c r="C209" s="91" t="s">
        <v>469</v>
      </c>
      <c r="D209" s="72">
        <v>0</v>
      </c>
      <c r="E209" s="73">
        <v>0</v>
      </c>
      <c r="F209" s="73">
        <v>1000000</v>
      </c>
      <c r="G209" s="73">
        <v>0.1</v>
      </c>
      <c r="H209" s="73">
        <v>1000000</v>
      </c>
      <c r="I209" s="107">
        <f t="shared" si="24"/>
        <v>5.8123009025387335E-4</v>
      </c>
      <c r="J209" s="73">
        <f t="shared" si="22"/>
        <v>0</v>
      </c>
      <c r="K209" s="72"/>
      <c r="L209" s="107">
        <f t="shared" si="25"/>
        <v>0</v>
      </c>
      <c r="M209" s="73">
        <f t="shared" si="26"/>
        <v>1000000</v>
      </c>
      <c r="N209" s="104">
        <f t="shared" si="23"/>
        <v>0</v>
      </c>
    </row>
    <row r="210" spans="1:14">
      <c r="A210" s="49"/>
      <c r="B210" s="70" t="s">
        <v>818</v>
      </c>
      <c r="C210" s="91" t="s">
        <v>819</v>
      </c>
      <c r="D210" s="72">
        <v>0</v>
      </c>
      <c r="E210" s="73">
        <v>0</v>
      </c>
      <c r="F210" s="73">
        <v>0</v>
      </c>
      <c r="G210" s="73">
        <v>0</v>
      </c>
      <c r="H210" s="73"/>
      <c r="I210" s="107">
        <f t="shared" si="24"/>
        <v>0</v>
      </c>
      <c r="J210" s="73">
        <f t="shared" si="22"/>
        <v>0</v>
      </c>
      <c r="K210" s="72"/>
      <c r="L210" s="107">
        <f t="shared" si="25"/>
        <v>0</v>
      </c>
      <c r="M210" s="73">
        <f t="shared" si="26"/>
        <v>0</v>
      </c>
      <c r="N210" s="104" t="e">
        <f t="shared" si="23"/>
        <v>#DIV/0!</v>
      </c>
    </row>
    <row r="211" spans="1:14">
      <c r="A211" s="49"/>
      <c r="B211" s="155" t="s">
        <v>820</v>
      </c>
      <c r="C211" s="91" t="s">
        <v>821</v>
      </c>
      <c r="D211" s="72">
        <v>0</v>
      </c>
      <c r="E211" s="73">
        <v>0</v>
      </c>
      <c r="F211" s="73">
        <v>3036280</v>
      </c>
      <c r="G211" s="73">
        <v>0.2</v>
      </c>
      <c r="H211" s="73">
        <v>3036280</v>
      </c>
      <c r="I211" s="107">
        <f t="shared" si="24"/>
        <v>1.7647772984360308E-3</v>
      </c>
      <c r="J211" s="73">
        <f t="shared" si="22"/>
        <v>0</v>
      </c>
      <c r="K211" s="72">
        <v>826238</v>
      </c>
      <c r="L211" s="107">
        <f t="shared" si="25"/>
        <v>7.2913386525489852E-4</v>
      </c>
      <c r="M211" s="73">
        <f t="shared" si="26"/>
        <v>2210042</v>
      </c>
      <c r="N211" s="104">
        <f t="shared" si="23"/>
        <v>0.27212180694797583</v>
      </c>
    </row>
    <row r="212" spans="1:14">
      <c r="A212" s="49"/>
      <c r="B212" s="155" t="s">
        <v>822</v>
      </c>
      <c r="C212" s="91" t="s">
        <v>823</v>
      </c>
      <c r="D212" s="72">
        <v>0</v>
      </c>
      <c r="E212" s="73">
        <v>0</v>
      </c>
      <c r="F212" s="73">
        <v>2571700</v>
      </c>
      <c r="G212" s="73">
        <v>0.2</v>
      </c>
      <c r="H212" s="73">
        <v>2571700</v>
      </c>
      <c r="I212" s="107">
        <f t="shared" si="24"/>
        <v>1.4947494231058861E-3</v>
      </c>
      <c r="J212" s="73">
        <f t="shared" si="22"/>
        <v>0</v>
      </c>
      <c r="K212" s="72"/>
      <c r="L212" s="107">
        <f t="shared" si="25"/>
        <v>0</v>
      </c>
      <c r="M212" s="73">
        <f t="shared" si="26"/>
        <v>2571700</v>
      </c>
      <c r="N212" s="104">
        <f t="shared" si="23"/>
        <v>0</v>
      </c>
    </row>
    <row r="213" spans="1:14">
      <c r="A213" s="49"/>
      <c r="B213" s="155" t="s">
        <v>824</v>
      </c>
      <c r="C213" s="91" t="s">
        <v>825</v>
      </c>
      <c r="D213" s="72">
        <v>0</v>
      </c>
      <c r="E213" s="73">
        <v>0</v>
      </c>
      <c r="F213" s="73">
        <v>2600000</v>
      </c>
      <c r="G213" s="73">
        <v>0.2</v>
      </c>
      <c r="H213" s="73">
        <v>2600000</v>
      </c>
      <c r="I213" s="107">
        <f t="shared" si="24"/>
        <v>1.5111982346600709E-3</v>
      </c>
      <c r="J213" s="73">
        <f t="shared" si="22"/>
        <v>0</v>
      </c>
      <c r="K213" s="72">
        <v>2328140</v>
      </c>
      <c r="L213" s="107">
        <f t="shared" si="25"/>
        <v>2.0545238987489554E-3</v>
      </c>
      <c r="M213" s="73">
        <f t="shared" si="26"/>
        <v>271860</v>
      </c>
      <c r="N213" s="104">
        <f t="shared" si="23"/>
        <v>0.89543846153846152</v>
      </c>
    </row>
    <row r="214" spans="1:14">
      <c r="A214" s="49"/>
      <c r="B214" s="155" t="s">
        <v>826</v>
      </c>
      <c r="C214" s="91" t="s">
        <v>827</v>
      </c>
      <c r="D214" s="72">
        <v>1963710</v>
      </c>
      <c r="E214" s="73">
        <v>0.2</v>
      </c>
      <c r="F214" s="73">
        <v>2500000</v>
      </c>
      <c r="G214" s="73">
        <v>0.2</v>
      </c>
      <c r="H214" s="73">
        <v>2500000</v>
      </c>
      <c r="I214" s="107">
        <f t="shared" si="24"/>
        <v>1.4530752256346835E-3</v>
      </c>
      <c r="J214" s="73">
        <f t="shared" si="22"/>
        <v>0</v>
      </c>
      <c r="K214" s="72">
        <v>6191110</v>
      </c>
      <c r="L214" s="107">
        <f t="shared" si="25"/>
        <v>5.4634959473157307E-3</v>
      </c>
      <c r="M214" s="73">
        <f t="shared" si="26"/>
        <v>-3691110</v>
      </c>
      <c r="N214" s="104">
        <f t="shared" si="23"/>
        <v>2.4764439999999999</v>
      </c>
    </row>
    <row r="215" spans="1:14">
      <c r="A215" s="49"/>
      <c r="B215" s="155" t="s">
        <v>470</v>
      </c>
      <c r="C215" s="91" t="s">
        <v>471</v>
      </c>
      <c r="D215" s="72">
        <v>0</v>
      </c>
      <c r="E215" s="73">
        <v>0</v>
      </c>
      <c r="F215" s="73">
        <v>2279970</v>
      </c>
      <c r="G215" s="73">
        <v>0.2</v>
      </c>
      <c r="H215" s="73">
        <v>2279970</v>
      </c>
      <c r="I215" s="107">
        <f t="shared" si="24"/>
        <v>1.3251871688761238E-3</v>
      </c>
      <c r="J215" s="73">
        <f t="shared" si="22"/>
        <v>0</v>
      </c>
      <c r="K215" s="72"/>
      <c r="L215" s="107">
        <f t="shared" si="25"/>
        <v>0</v>
      </c>
      <c r="M215" s="73">
        <f t="shared" si="26"/>
        <v>2279970</v>
      </c>
      <c r="N215" s="104">
        <f t="shared" si="23"/>
        <v>0</v>
      </c>
    </row>
    <row r="216" spans="1:14">
      <c r="A216" s="49"/>
      <c r="B216" s="155" t="s">
        <v>472</v>
      </c>
      <c r="C216" s="91" t="s">
        <v>473</v>
      </c>
      <c r="D216" s="72">
        <v>0</v>
      </c>
      <c r="E216" s="73">
        <v>0</v>
      </c>
      <c r="F216" s="73">
        <v>1796550</v>
      </c>
      <c r="G216" s="73">
        <v>0.1</v>
      </c>
      <c r="H216" s="73">
        <v>1796550</v>
      </c>
      <c r="I216" s="107">
        <f t="shared" si="24"/>
        <v>1.0442089186455963E-3</v>
      </c>
      <c r="J216" s="73">
        <f t="shared" si="22"/>
        <v>0</v>
      </c>
      <c r="K216" s="72"/>
      <c r="L216" s="107">
        <f t="shared" si="25"/>
        <v>0</v>
      </c>
      <c r="M216" s="73">
        <f t="shared" si="26"/>
        <v>1796550</v>
      </c>
      <c r="N216" s="104">
        <f t="shared" si="23"/>
        <v>0</v>
      </c>
    </row>
    <row r="217" spans="1:14">
      <c r="A217" s="49"/>
      <c r="B217" s="155" t="s">
        <v>474</v>
      </c>
      <c r="C217" s="91" t="s">
        <v>475</v>
      </c>
      <c r="D217" s="72">
        <v>0</v>
      </c>
      <c r="E217" s="73">
        <v>0</v>
      </c>
      <c r="F217" s="73">
        <v>1841400</v>
      </c>
      <c r="G217" s="73">
        <v>0.1</v>
      </c>
      <c r="H217" s="73">
        <v>1841400</v>
      </c>
      <c r="I217" s="107">
        <f t="shared" si="24"/>
        <v>1.0702770881934824E-3</v>
      </c>
      <c r="J217" s="73">
        <f t="shared" si="22"/>
        <v>0</v>
      </c>
      <c r="K217" s="72"/>
      <c r="L217" s="107">
        <f t="shared" si="25"/>
        <v>0</v>
      </c>
      <c r="M217" s="73">
        <f t="shared" si="26"/>
        <v>1841400</v>
      </c>
      <c r="N217" s="104">
        <f t="shared" si="23"/>
        <v>0</v>
      </c>
    </row>
    <row r="218" spans="1:14">
      <c r="A218" s="49"/>
      <c r="B218" s="155" t="s">
        <v>828</v>
      </c>
      <c r="C218" s="91" t="s">
        <v>829</v>
      </c>
      <c r="D218" s="72">
        <v>439510</v>
      </c>
      <c r="E218" s="73">
        <v>0</v>
      </c>
      <c r="F218" s="73">
        <v>197929</v>
      </c>
      <c r="G218" s="73">
        <v>0</v>
      </c>
      <c r="H218" s="73">
        <v>197929</v>
      </c>
      <c r="I218" s="107">
        <f t="shared" si="24"/>
        <v>1.1504229053385891E-4</v>
      </c>
      <c r="J218" s="73">
        <f t="shared" si="22"/>
        <v>0</v>
      </c>
      <c r="K218" s="72">
        <v>229600</v>
      </c>
      <c r="L218" s="107">
        <f t="shared" si="25"/>
        <v>2.0261611722351757E-4</v>
      </c>
      <c r="M218" s="73">
        <f t="shared" si="26"/>
        <v>-31671</v>
      </c>
      <c r="N218" s="104">
        <f t="shared" si="23"/>
        <v>1.1600119234675059</v>
      </c>
    </row>
    <row r="219" spans="1:14">
      <c r="A219" s="49"/>
      <c r="B219" s="155" t="s">
        <v>476</v>
      </c>
      <c r="C219" s="91" t="s">
        <v>477</v>
      </c>
      <c r="D219" s="72">
        <v>740530</v>
      </c>
      <c r="E219" s="73">
        <v>0.1</v>
      </c>
      <c r="F219" s="73">
        <v>1240180</v>
      </c>
      <c r="G219" s="73">
        <v>0.1</v>
      </c>
      <c r="H219" s="73">
        <v>1240180</v>
      </c>
      <c r="I219" s="107">
        <f t="shared" si="24"/>
        <v>7.2082993333104871E-4</v>
      </c>
      <c r="J219" s="73">
        <f t="shared" si="22"/>
        <v>0</v>
      </c>
      <c r="K219" s="72">
        <v>62840</v>
      </c>
      <c r="L219" s="107">
        <f t="shared" si="25"/>
        <v>5.5454689923021966E-5</v>
      </c>
      <c r="M219" s="73">
        <f t="shared" si="26"/>
        <v>1177340</v>
      </c>
      <c r="N219" s="104">
        <f t="shared" si="23"/>
        <v>5.0670064022964409E-2</v>
      </c>
    </row>
    <row r="220" spans="1:14">
      <c r="A220" s="49"/>
      <c r="B220" s="155" t="s">
        <v>478</v>
      </c>
      <c r="C220" s="91" t="s">
        <v>479</v>
      </c>
      <c r="D220" s="72">
        <v>3542120</v>
      </c>
      <c r="E220" s="73">
        <v>0.3</v>
      </c>
      <c r="F220" s="73">
        <v>2010852</v>
      </c>
      <c r="G220" s="73">
        <v>0.1</v>
      </c>
      <c r="H220" s="73">
        <v>2010852</v>
      </c>
      <c r="I220" s="107">
        <f t="shared" si="24"/>
        <v>1.1687676894471819E-3</v>
      </c>
      <c r="J220" s="73">
        <f t="shared" si="22"/>
        <v>0</v>
      </c>
      <c r="K220" s="72">
        <v>2587070</v>
      </c>
      <c r="L220" s="107">
        <f t="shared" si="25"/>
        <v>2.2830229894836478E-3</v>
      </c>
      <c r="M220" s="73">
        <f t="shared" si="26"/>
        <v>-576218</v>
      </c>
      <c r="N220" s="104">
        <f t="shared" si="23"/>
        <v>1.2865541571433403</v>
      </c>
    </row>
    <row r="221" spans="1:14">
      <c r="A221" s="49"/>
      <c r="B221" s="155" t="s">
        <v>480</v>
      </c>
      <c r="C221" s="91" t="s">
        <v>481</v>
      </c>
      <c r="D221" s="72">
        <v>1762730</v>
      </c>
      <c r="E221" s="73">
        <v>0.2</v>
      </c>
      <c r="F221" s="73">
        <v>972884</v>
      </c>
      <c r="G221" s="73">
        <v>0.1</v>
      </c>
      <c r="H221" s="73">
        <v>972884</v>
      </c>
      <c r="I221" s="107">
        <f t="shared" si="24"/>
        <v>5.6546945512654938E-4</v>
      </c>
      <c r="J221" s="73">
        <f t="shared" si="22"/>
        <v>0</v>
      </c>
      <c r="K221" s="72">
        <v>2934880</v>
      </c>
      <c r="L221" s="107">
        <f t="shared" si="25"/>
        <v>2.5899564029484199E-3</v>
      </c>
      <c r="M221" s="73">
        <f t="shared" si="26"/>
        <v>-1961996</v>
      </c>
      <c r="N221" s="104">
        <f t="shared" si="23"/>
        <v>3.0166803030988278</v>
      </c>
    </row>
    <row r="222" spans="1:14">
      <c r="A222" s="49"/>
      <c r="B222" s="155" t="s">
        <v>830</v>
      </c>
      <c r="C222" s="91" t="s">
        <v>831</v>
      </c>
      <c r="D222" s="72">
        <v>247220</v>
      </c>
      <c r="E222" s="73">
        <v>0</v>
      </c>
      <c r="F222" s="73">
        <v>540456</v>
      </c>
      <c r="G222" s="73">
        <v>0</v>
      </c>
      <c r="H222" s="73">
        <v>540456</v>
      </c>
      <c r="I222" s="107">
        <f t="shared" si="24"/>
        <v>3.1412928965824738E-4</v>
      </c>
      <c r="J222" s="73">
        <f t="shared" si="22"/>
        <v>0</v>
      </c>
      <c r="K222" s="72">
        <v>244820</v>
      </c>
      <c r="L222" s="107">
        <f t="shared" si="25"/>
        <v>2.1604737725897897E-4</v>
      </c>
      <c r="M222" s="73">
        <f t="shared" si="26"/>
        <v>295636</v>
      </c>
      <c r="N222" s="104">
        <f t="shared" si="23"/>
        <v>0.45298784729931763</v>
      </c>
    </row>
    <row r="223" spans="1:14">
      <c r="A223" s="49"/>
      <c r="B223" s="70" t="s">
        <v>832</v>
      </c>
      <c r="C223" s="91" t="s">
        <v>833</v>
      </c>
      <c r="D223" s="72">
        <v>0</v>
      </c>
      <c r="E223" s="73">
        <v>0</v>
      </c>
      <c r="F223" s="73">
        <v>0</v>
      </c>
      <c r="G223" s="73">
        <v>0</v>
      </c>
      <c r="H223" s="73"/>
      <c r="I223" s="107">
        <f t="shared" si="24"/>
        <v>0</v>
      </c>
      <c r="J223" s="73">
        <f t="shared" si="22"/>
        <v>0</v>
      </c>
      <c r="K223" s="72"/>
      <c r="L223" s="107">
        <f t="shared" si="25"/>
        <v>0</v>
      </c>
      <c r="M223" s="73">
        <f t="shared" si="26"/>
        <v>0</v>
      </c>
      <c r="N223" s="104" t="e">
        <f t="shared" si="23"/>
        <v>#DIV/0!</v>
      </c>
    </row>
    <row r="224" spans="1:14">
      <c r="A224" s="49"/>
      <c r="B224" s="155" t="s">
        <v>482</v>
      </c>
      <c r="C224" s="91" t="s">
        <v>483</v>
      </c>
      <c r="D224" s="72">
        <v>0</v>
      </c>
      <c r="E224" s="73">
        <v>0</v>
      </c>
      <c r="F224" s="73">
        <v>1500000</v>
      </c>
      <c r="G224" s="73">
        <v>0.1</v>
      </c>
      <c r="H224" s="73">
        <v>1500000</v>
      </c>
      <c r="I224" s="107">
        <f t="shared" si="24"/>
        <v>8.7184513538081008E-4</v>
      </c>
      <c r="J224" s="73">
        <f t="shared" si="22"/>
        <v>0</v>
      </c>
      <c r="K224" s="72"/>
      <c r="L224" s="107">
        <f t="shared" si="25"/>
        <v>0</v>
      </c>
      <c r="M224" s="73">
        <f t="shared" si="26"/>
        <v>1500000</v>
      </c>
      <c r="N224" s="104">
        <f t="shared" si="23"/>
        <v>0</v>
      </c>
    </row>
    <row r="225" spans="1:14">
      <c r="A225" s="49"/>
      <c r="B225" s="155" t="s">
        <v>484</v>
      </c>
      <c r="C225" s="91" t="s">
        <v>485</v>
      </c>
      <c r="D225" s="72">
        <v>0</v>
      </c>
      <c r="E225" s="73">
        <v>0</v>
      </c>
      <c r="F225" s="73">
        <v>2061600</v>
      </c>
      <c r="G225" s="73">
        <v>0.1</v>
      </c>
      <c r="H225" s="73">
        <v>2061600</v>
      </c>
      <c r="I225" s="107">
        <f t="shared" si="24"/>
        <v>1.1982639540673854E-3</v>
      </c>
      <c r="J225" s="73">
        <f t="shared" si="22"/>
        <v>0</v>
      </c>
      <c r="K225" s="72"/>
      <c r="L225" s="107">
        <f t="shared" si="25"/>
        <v>0</v>
      </c>
      <c r="M225" s="73">
        <f t="shared" si="26"/>
        <v>2061600</v>
      </c>
      <c r="N225" s="104">
        <f t="shared" si="23"/>
        <v>0</v>
      </c>
    </row>
    <row r="226" spans="1:14">
      <c r="A226" s="49"/>
      <c r="B226" s="70" t="s">
        <v>834</v>
      </c>
      <c r="C226" s="91" t="s">
        <v>835</v>
      </c>
      <c r="D226" s="72">
        <v>0</v>
      </c>
      <c r="E226" s="73">
        <v>0</v>
      </c>
      <c r="F226" s="73">
        <v>0</v>
      </c>
      <c r="G226" s="73">
        <v>0</v>
      </c>
      <c r="H226" s="73"/>
      <c r="I226" s="107">
        <f t="shared" si="24"/>
        <v>0</v>
      </c>
      <c r="J226" s="73">
        <f t="shared" si="22"/>
        <v>0</v>
      </c>
      <c r="K226" s="72"/>
      <c r="L226" s="107">
        <f t="shared" si="25"/>
        <v>0</v>
      </c>
      <c r="M226" s="73">
        <f t="shared" si="26"/>
        <v>0</v>
      </c>
      <c r="N226" s="104" t="e">
        <f t="shared" si="23"/>
        <v>#DIV/0!</v>
      </c>
    </row>
    <row r="227" spans="1:14">
      <c r="A227" s="49"/>
      <c r="B227" s="155" t="s">
        <v>486</v>
      </c>
      <c r="C227" s="91" t="s">
        <v>487</v>
      </c>
      <c r="D227" s="72">
        <v>0</v>
      </c>
      <c r="E227" s="73">
        <v>0</v>
      </c>
      <c r="F227" s="73">
        <v>4989500</v>
      </c>
      <c r="G227" s="73">
        <v>0.3</v>
      </c>
      <c r="H227" s="73">
        <v>4989500</v>
      </c>
      <c r="I227" s="107">
        <f t="shared" si="24"/>
        <v>2.9000475353217012E-3</v>
      </c>
      <c r="J227" s="73">
        <f t="shared" si="22"/>
        <v>0</v>
      </c>
      <c r="K227" s="72"/>
      <c r="L227" s="107">
        <f t="shared" si="25"/>
        <v>0</v>
      </c>
      <c r="M227" s="73">
        <f t="shared" si="26"/>
        <v>4989500</v>
      </c>
      <c r="N227" s="104">
        <f t="shared" si="23"/>
        <v>0</v>
      </c>
    </row>
    <row r="228" spans="1:14">
      <c r="A228" s="49"/>
      <c r="B228" s="155" t="s">
        <v>488</v>
      </c>
      <c r="C228" s="91" t="s">
        <v>489</v>
      </c>
      <c r="D228" s="72">
        <v>0</v>
      </c>
      <c r="E228" s="73">
        <v>0</v>
      </c>
      <c r="F228" s="73">
        <v>4858334</v>
      </c>
      <c r="G228" s="73">
        <v>0.3</v>
      </c>
      <c r="H228" s="73">
        <v>4858334</v>
      </c>
      <c r="I228" s="107">
        <f t="shared" si="24"/>
        <v>2.8238099093034616E-3</v>
      </c>
      <c r="J228" s="73">
        <f t="shared" si="22"/>
        <v>0</v>
      </c>
      <c r="K228" s="72"/>
      <c r="L228" s="107">
        <f t="shared" si="25"/>
        <v>0</v>
      </c>
      <c r="M228" s="73">
        <f t="shared" si="26"/>
        <v>4858334</v>
      </c>
      <c r="N228" s="104">
        <f t="shared" si="23"/>
        <v>0</v>
      </c>
    </row>
    <row r="229" spans="1:14">
      <c r="A229" s="49"/>
      <c r="B229" s="155" t="s">
        <v>836</v>
      </c>
      <c r="C229" s="91" t="s">
        <v>837</v>
      </c>
      <c r="D229" s="72">
        <v>0</v>
      </c>
      <c r="E229" s="73">
        <v>0</v>
      </c>
      <c r="F229" s="73">
        <v>1355033</v>
      </c>
      <c r="G229" s="73">
        <v>0.1</v>
      </c>
      <c r="H229" s="73">
        <v>1355033</v>
      </c>
      <c r="I229" s="107">
        <f t="shared" si="24"/>
        <v>7.8758595288697683E-4</v>
      </c>
      <c r="J229" s="73">
        <f t="shared" si="22"/>
        <v>0</v>
      </c>
      <c r="K229" s="72"/>
      <c r="L229" s="107">
        <f t="shared" si="25"/>
        <v>0</v>
      </c>
      <c r="M229" s="73">
        <f t="shared" si="26"/>
        <v>1355033</v>
      </c>
      <c r="N229" s="104">
        <f t="shared" si="23"/>
        <v>0</v>
      </c>
    </row>
    <row r="230" spans="1:14">
      <c r="A230" s="49"/>
      <c r="B230" s="155" t="s">
        <v>838</v>
      </c>
      <c r="C230" s="91" t="s">
        <v>839</v>
      </c>
      <c r="D230" s="72">
        <v>0</v>
      </c>
      <c r="E230" s="73">
        <v>0</v>
      </c>
      <c r="F230" s="73">
        <v>2000000</v>
      </c>
      <c r="G230" s="73">
        <v>0.1</v>
      </c>
      <c r="H230" s="73">
        <v>2000000</v>
      </c>
      <c r="I230" s="107">
        <f t="shared" si="24"/>
        <v>1.1624601805077467E-3</v>
      </c>
      <c r="J230" s="73">
        <f t="shared" si="22"/>
        <v>0</v>
      </c>
      <c r="K230" s="72"/>
      <c r="L230" s="107">
        <f t="shared" si="25"/>
        <v>0</v>
      </c>
      <c r="M230" s="73">
        <f t="shared" si="26"/>
        <v>2000000</v>
      </c>
      <c r="N230" s="104">
        <f t="shared" si="23"/>
        <v>0</v>
      </c>
    </row>
    <row r="231" spans="1:14">
      <c r="A231" s="49"/>
      <c r="B231" s="155" t="s">
        <v>840</v>
      </c>
      <c r="C231" s="91" t="s">
        <v>841</v>
      </c>
      <c r="D231" s="72">
        <v>725750</v>
      </c>
      <c r="E231" s="73">
        <v>0.1</v>
      </c>
      <c r="F231" s="73">
        <v>1280260</v>
      </c>
      <c r="G231" s="73">
        <v>0.1</v>
      </c>
      <c r="H231" s="73">
        <v>1280260</v>
      </c>
      <c r="I231" s="107">
        <f t="shared" si="24"/>
        <v>7.4412563534842393E-4</v>
      </c>
      <c r="J231" s="73">
        <f t="shared" si="22"/>
        <v>0</v>
      </c>
      <c r="K231" s="72">
        <v>683320</v>
      </c>
      <c r="L231" s="107">
        <f t="shared" si="25"/>
        <v>6.03012392078284E-4</v>
      </c>
      <c r="M231" s="73">
        <f t="shared" si="26"/>
        <v>596940</v>
      </c>
      <c r="N231" s="104">
        <f t="shared" si="23"/>
        <v>0.53373533501007608</v>
      </c>
    </row>
    <row r="232" spans="1:14">
      <c r="A232" s="49"/>
      <c r="B232" s="155" t="s">
        <v>842</v>
      </c>
      <c r="C232" s="91" t="s">
        <v>843</v>
      </c>
      <c r="D232" s="72">
        <v>748410</v>
      </c>
      <c r="E232" s="73">
        <v>0.1</v>
      </c>
      <c r="F232" s="73">
        <v>1000000</v>
      </c>
      <c r="G232" s="73">
        <v>0.1</v>
      </c>
      <c r="H232" s="73">
        <v>1000000</v>
      </c>
      <c r="I232" s="107">
        <f t="shared" si="24"/>
        <v>5.8123009025387335E-4</v>
      </c>
      <c r="J232" s="73">
        <f t="shared" si="22"/>
        <v>0</v>
      </c>
      <c r="K232" s="72">
        <v>919150</v>
      </c>
      <c r="L232" s="107">
        <f t="shared" si="25"/>
        <v>8.1112632467768362E-4</v>
      </c>
      <c r="M232" s="73">
        <f t="shared" si="26"/>
        <v>80850</v>
      </c>
      <c r="N232" s="104">
        <f t="shared" si="23"/>
        <v>0.91915000000000002</v>
      </c>
    </row>
    <row r="233" spans="1:14">
      <c r="A233" s="49"/>
      <c r="B233" s="155" t="s">
        <v>844</v>
      </c>
      <c r="C233" s="91" t="s">
        <v>845</v>
      </c>
      <c r="D233" s="72">
        <v>9456110</v>
      </c>
      <c r="E233" s="73">
        <v>0.9</v>
      </c>
      <c r="F233" s="73">
        <v>5000000</v>
      </c>
      <c r="G233" s="73">
        <v>0.3</v>
      </c>
      <c r="H233" s="73">
        <v>5000000</v>
      </c>
      <c r="I233" s="107">
        <f t="shared" si="24"/>
        <v>2.9061504512693671E-3</v>
      </c>
      <c r="J233" s="73">
        <f t="shared" si="22"/>
        <v>0</v>
      </c>
      <c r="K233" s="72">
        <v>4870660</v>
      </c>
      <c r="L233" s="107">
        <f t="shared" si="25"/>
        <v>4.2982326546859668E-3</v>
      </c>
      <c r="M233" s="73">
        <f t="shared" si="26"/>
        <v>129340</v>
      </c>
      <c r="N233" s="104">
        <f t="shared" si="23"/>
        <v>0.974132</v>
      </c>
    </row>
    <row r="234" spans="1:14">
      <c r="A234" s="49"/>
      <c r="B234" s="155" t="s">
        <v>846</v>
      </c>
      <c r="C234" s="91" t="s">
        <v>847</v>
      </c>
      <c r="D234" s="72">
        <v>1092960</v>
      </c>
      <c r="E234" s="73">
        <v>0.1</v>
      </c>
      <c r="F234" s="73">
        <v>3000000</v>
      </c>
      <c r="G234" s="73">
        <v>0.2</v>
      </c>
      <c r="H234" s="73">
        <v>3000000</v>
      </c>
      <c r="I234" s="107">
        <f t="shared" si="24"/>
        <v>1.7436902707616202E-3</v>
      </c>
      <c r="J234" s="73">
        <f t="shared" si="22"/>
        <v>0</v>
      </c>
      <c r="K234" s="72">
        <v>8500590</v>
      </c>
      <c r="L234" s="107">
        <f t="shared" si="25"/>
        <v>7.5015528741683843E-3</v>
      </c>
      <c r="M234" s="73">
        <f t="shared" si="26"/>
        <v>-5500590</v>
      </c>
      <c r="N234" s="104">
        <f t="shared" si="23"/>
        <v>2.8335300000000001</v>
      </c>
    </row>
    <row r="235" spans="1:14">
      <c r="A235" s="49"/>
      <c r="B235" s="155" t="s">
        <v>848</v>
      </c>
      <c r="C235" s="91" t="s">
        <v>849</v>
      </c>
      <c r="D235" s="72">
        <v>5741850</v>
      </c>
      <c r="E235" s="73">
        <v>0.5</v>
      </c>
      <c r="F235" s="73">
        <v>550000</v>
      </c>
      <c r="G235" s="73">
        <v>0</v>
      </c>
      <c r="H235" s="73">
        <v>550000</v>
      </c>
      <c r="I235" s="107">
        <f t="shared" si="24"/>
        <v>3.1967654963963038E-4</v>
      </c>
      <c r="J235" s="73">
        <f t="shared" si="22"/>
        <v>0</v>
      </c>
      <c r="K235" s="72">
        <v>1364040</v>
      </c>
      <c r="L235" s="107">
        <f t="shared" si="25"/>
        <v>1.2037303507733748E-3</v>
      </c>
      <c r="M235" s="73">
        <f t="shared" si="26"/>
        <v>-814040</v>
      </c>
      <c r="N235" s="104">
        <f t="shared" si="23"/>
        <v>2.4800727272727272</v>
      </c>
    </row>
    <row r="236" spans="1:14">
      <c r="A236" s="49"/>
      <c r="B236" s="155" t="s">
        <v>850</v>
      </c>
      <c r="C236" s="91" t="s">
        <v>851</v>
      </c>
      <c r="D236" s="72">
        <v>3000</v>
      </c>
      <c r="E236" s="73">
        <v>0</v>
      </c>
      <c r="F236" s="73">
        <v>181518</v>
      </c>
      <c r="G236" s="73">
        <v>0</v>
      </c>
      <c r="H236" s="73">
        <v>181518</v>
      </c>
      <c r="I236" s="107">
        <f t="shared" si="24"/>
        <v>1.0550372352270259E-4</v>
      </c>
      <c r="J236" s="73">
        <f t="shared" si="22"/>
        <v>0</v>
      </c>
      <c r="K236" s="72">
        <v>181820</v>
      </c>
      <c r="L236" s="107">
        <f t="shared" si="25"/>
        <v>1.6045149143545278E-4</v>
      </c>
      <c r="M236" s="73">
        <f t="shared" si="26"/>
        <v>-302</v>
      </c>
      <c r="N236" s="104">
        <f t="shared" si="23"/>
        <v>1.0016637468460428</v>
      </c>
    </row>
    <row r="237" spans="1:14">
      <c r="A237" s="49"/>
      <c r="B237" s="155" t="s">
        <v>852</v>
      </c>
      <c r="C237" s="91" t="s">
        <v>853</v>
      </c>
      <c r="D237" s="72">
        <v>0</v>
      </c>
      <c r="E237" s="73">
        <v>0</v>
      </c>
      <c r="F237" s="73">
        <v>830360</v>
      </c>
      <c r="G237" s="73">
        <v>0.1</v>
      </c>
      <c r="H237" s="73">
        <v>830360</v>
      </c>
      <c r="I237" s="107">
        <f t="shared" si="24"/>
        <v>4.8263021774320634E-4</v>
      </c>
      <c r="J237" s="73">
        <f t="shared" si="22"/>
        <v>0</v>
      </c>
      <c r="K237" s="72"/>
      <c r="L237" s="107">
        <f t="shared" si="25"/>
        <v>0</v>
      </c>
      <c r="M237" s="73">
        <f t="shared" si="26"/>
        <v>830360</v>
      </c>
      <c r="N237" s="104">
        <f t="shared" si="23"/>
        <v>0</v>
      </c>
    </row>
    <row r="238" spans="1:14">
      <c r="A238" s="49"/>
      <c r="B238" s="155" t="s">
        <v>854</v>
      </c>
      <c r="C238" s="91" t="s">
        <v>855</v>
      </c>
      <c r="D238" s="72">
        <v>543600</v>
      </c>
      <c r="E238" s="73">
        <v>0.1</v>
      </c>
      <c r="F238" s="73">
        <v>1000000</v>
      </c>
      <c r="G238" s="73">
        <v>0.1</v>
      </c>
      <c r="H238" s="73">
        <v>1000000</v>
      </c>
      <c r="I238" s="107">
        <f t="shared" si="24"/>
        <v>5.8123009025387335E-4</v>
      </c>
      <c r="J238" s="73">
        <f t="shared" si="22"/>
        <v>0</v>
      </c>
      <c r="K238" s="72">
        <v>3414390</v>
      </c>
      <c r="L238" s="107">
        <f t="shared" si="25"/>
        <v>3.0131116920157062E-3</v>
      </c>
      <c r="M238" s="73">
        <f t="shared" si="26"/>
        <v>-2414390</v>
      </c>
      <c r="N238" s="104">
        <f t="shared" si="23"/>
        <v>3.41439</v>
      </c>
    </row>
    <row r="239" spans="1:14">
      <c r="A239" s="49"/>
      <c r="B239" s="155" t="s">
        <v>856</v>
      </c>
      <c r="C239" s="91" t="s">
        <v>857</v>
      </c>
      <c r="D239" s="72">
        <v>1124610</v>
      </c>
      <c r="E239" s="73">
        <v>0.1</v>
      </c>
      <c r="F239" s="73">
        <v>2522124</v>
      </c>
      <c r="G239" s="73">
        <v>0.2</v>
      </c>
      <c r="H239" s="73">
        <v>2522124</v>
      </c>
      <c r="I239" s="107">
        <f t="shared" si="24"/>
        <v>1.4659343601514602E-3</v>
      </c>
      <c r="J239" s="73">
        <f t="shared" si="22"/>
        <v>0</v>
      </c>
      <c r="K239" s="72">
        <v>4537220</v>
      </c>
      <c r="L239" s="107">
        <f t="shared" si="25"/>
        <v>4.0039803980352279E-3</v>
      </c>
      <c r="M239" s="73">
        <f t="shared" si="26"/>
        <v>-2015096</v>
      </c>
      <c r="N239" s="104">
        <f t="shared" si="23"/>
        <v>1.7989678540785465</v>
      </c>
    </row>
    <row r="240" spans="1:14">
      <c r="A240" s="49"/>
      <c r="B240" s="155" t="s">
        <v>858</v>
      </c>
      <c r="C240" s="91" t="s">
        <v>859</v>
      </c>
      <c r="D240" s="72">
        <v>0</v>
      </c>
      <c r="E240" s="73">
        <v>0</v>
      </c>
      <c r="F240" s="73">
        <v>1723380</v>
      </c>
      <c r="G240" s="73">
        <v>0.1</v>
      </c>
      <c r="H240" s="73">
        <v>1723380</v>
      </c>
      <c r="I240" s="107">
        <f t="shared" si="24"/>
        <v>1.0016803129417203E-3</v>
      </c>
      <c r="J240" s="73">
        <f t="shared" si="22"/>
        <v>0</v>
      </c>
      <c r="K240" s="72">
        <v>1405860</v>
      </c>
      <c r="L240" s="107">
        <f t="shared" si="25"/>
        <v>1.2406354292676584E-3</v>
      </c>
      <c r="M240" s="73">
        <f t="shared" si="26"/>
        <v>317520</v>
      </c>
      <c r="N240" s="104">
        <f t="shared" si="23"/>
        <v>0.81575740695609789</v>
      </c>
    </row>
    <row r="241" spans="1:14">
      <c r="A241" s="49"/>
      <c r="B241" s="155" t="s">
        <v>860</v>
      </c>
      <c r="C241" s="91" t="s">
        <v>861</v>
      </c>
      <c r="D241" s="72">
        <v>1315830</v>
      </c>
      <c r="E241" s="73">
        <v>0.1</v>
      </c>
      <c r="F241" s="73">
        <v>2695530</v>
      </c>
      <c r="G241" s="73">
        <v>0.2</v>
      </c>
      <c r="H241" s="73">
        <v>2695530</v>
      </c>
      <c r="I241" s="107">
        <f t="shared" si="24"/>
        <v>1.5667231451820234E-3</v>
      </c>
      <c r="J241" s="73">
        <f t="shared" ref="J241:J304" si="27">H241-F241</f>
        <v>0</v>
      </c>
      <c r="K241" s="72"/>
      <c r="L241" s="107">
        <f t="shared" si="25"/>
        <v>0</v>
      </c>
      <c r="M241" s="73">
        <f t="shared" si="26"/>
        <v>2695530</v>
      </c>
      <c r="N241" s="104">
        <f t="shared" ref="N241:N304" si="28">K241/H241</f>
        <v>0</v>
      </c>
    </row>
    <row r="242" spans="1:14">
      <c r="A242" s="49"/>
      <c r="B242" s="155" t="s">
        <v>862</v>
      </c>
      <c r="C242" s="91" t="s">
        <v>863</v>
      </c>
      <c r="D242" s="72">
        <v>0</v>
      </c>
      <c r="E242" s="73">
        <v>0</v>
      </c>
      <c r="F242" s="73">
        <v>2103230</v>
      </c>
      <c r="G242" s="73">
        <v>0.1</v>
      </c>
      <c r="H242" s="73">
        <v>2103230</v>
      </c>
      <c r="I242" s="107">
        <f t="shared" si="24"/>
        <v>1.2224605627246541E-3</v>
      </c>
      <c r="J242" s="73">
        <f t="shared" si="27"/>
        <v>0</v>
      </c>
      <c r="K242" s="72"/>
      <c r="L242" s="107">
        <f t="shared" si="25"/>
        <v>0</v>
      </c>
      <c r="M242" s="73">
        <f t="shared" si="26"/>
        <v>2103230</v>
      </c>
      <c r="N242" s="104">
        <f t="shared" si="28"/>
        <v>0</v>
      </c>
    </row>
    <row r="243" spans="1:14">
      <c r="A243" s="49"/>
      <c r="B243" s="155" t="s">
        <v>864</v>
      </c>
      <c r="C243" s="91" t="s">
        <v>865</v>
      </c>
      <c r="D243" s="72">
        <v>1021710</v>
      </c>
      <c r="E243" s="73">
        <v>0.1</v>
      </c>
      <c r="F243" s="73">
        <v>1157880</v>
      </c>
      <c r="G243" s="73">
        <v>0.1</v>
      </c>
      <c r="H243" s="73">
        <v>1157880</v>
      </c>
      <c r="I243" s="107">
        <f t="shared" ref="I243:I308" si="29">H243/$H$337</f>
        <v>6.7299469690315498E-4</v>
      </c>
      <c r="J243" s="73">
        <f t="shared" si="27"/>
        <v>0</v>
      </c>
      <c r="K243" s="72">
        <v>1021700</v>
      </c>
      <c r="L243" s="107">
        <f t="shared" ref="L243:L308" si="30">K243/$K$337</f>
        <v>9.0162407215709005E-4</v>
      </c>
      <c r="M243" s="73">
        <f t="shared" ref="M243:M308" si="31">H243-K243</f>
        <v>136180</v>
      </c>
      <c r="N243" s="104">
        <f t="shared" si="28"/>
        <v>0.88238850312640338</v>
      </c>
    </row>
    <row r="244" spans="1:14">
      <c r="A244" s="49"/>
      <c r="B244" s="155" t="s">
        <v>866</v>
      </c>
      <c r="C244" s="91" t="s">
        <v>867</v>
      </c>
      <c r="D244" s="72">
        <v>1018860</v>
      </c>
      <c r="E244" s="73">
        <v>0.1</v>
      </c>
      <c r="F244" s="73">
        <v>1117550</v>
      </c>
      <c r="G244" s="73">
        <v>0.1</v>
      </c>
      <c r="H244" s="73">
        <v>1117550</v>
      </c>
      <c r="I244" s="107">
        <f t="shared" si="29"/>
        <v>6.4955368736321624E-4</v>
      </c>
      <c r="J244" s="73">
        <f t="shared" si="27"/>
        <v>0</v>
      </c>
      <c r="K244" s="72">
        <v>1019480</v>
      </c>
      <c r="L244" s="107">
        <f t="shared" si="30"/>
        <v>8.9966497903759437E-4</v>
      </c>
      <c r="M244" s="73">
        <f t="shared" si="31"/>
        <v>98070</v>
      </c>
      <c r="N244" s="104">
        <f t="shared" si="28"/>
        <v>0.9122455371124335</v>
      </c>
    </row>
    <row r="245" spans="1:14">
      <c r="A245" s="49"/>
      <c r="B245" s="155" t="s">
        <v>868</v>
      </c>
      <c r="C245" s="91" t="s">
        <v>869</v>
      </c>
      <c r="D245" s="72">
        <v>1070840</v>
      </c>
      <c r="E245" s="73">
        <v>0.1</v>
      </c>
      <c r="F245" s="73">
        <v>1108620</v>
      </c>
      <c r="G245" s="73">
        <v>0.1</v>
      </c>
      <c r="H245" s="73">
        <v>1108620</v>
      </c>
      <c r="I245" s="107">
        <f t="shared" si="29"/>
        <v>6.443633026572491E-4</v>
      </c>
      <c r="J245" s="73">
        <f t="shared" si="27"/>
        <v>0</v>
      </c>
      <c r="K245" s="72">
        <v>748160</v>
      </c>
      <c r="L245" s="107">
        <f t="shared" si="30"/>
        <v>6.6023203075760845E-4</v>
      </c>
      <c r="M245" s="73">
        <f t="shared" si="31"/>
        <v>360460</v>
      </c>
      <c r="N245" s="104">
        <f t="shared" si="28"/>
        <v>0.67485702946004944</v>
      </c>
    </row>
    <row r="246" spans="1:14">
      <c r="A246" s="49"/>
      <c r="B246" s="155" t="s">
        <v>870</v>
      </c>
      <c r="C246" s="91" t="s">
        <v>871</v>
      </c>
      <c r="D246" s="72">
        <v>914840</v>
      </c>
      <c r="E246" s="73">
        <v>0.1</v>
      </c>
      <c r="F246" s="73">
        <v>1264620</v>
      </c>
      <c r="G246" s="73">
        <v>0.1</v>
      </c>
      <c r="H246" s="73">
        <v>1264620</v>
      </c>
      <c r="I246" s="107">
        <f t="shared" si="29"/>
        <v>7.3503519673685336E-4</v>
      </c>
      <c r="J246" s="73">
        <f t="shared" si="27"/>
        <v>0</v>
      </c>
      <c r="K246" s="72">
        <v>1183170</v>
      </c>
      <c r="L246" s="107">
        <f t="shared" si="30"/>
        <v>1.0441172099971657E-3</v>
      </c>
      <c r="M246" s="73">
        <f t="shared" si="31"/>
        <v>81450</v>
      </c>
      <c r="N246" s="104">
        <f t="shared" si="28"/>
        <v>0.93559330075437686</v>
      </c>
    </row>
    <row r="247" spans="1:14">
      <c r="A247" s="49"/>
      <c r="B247" s="155" t="s">
        <v>872</v>
      </c>
      <c r="C247" s="91" t="s">
        <v>873</v>
      </c>
      <c r="D247" s="72">
        <v>1186420</v>
      </c>
      <c r="E247" s="73">
        <v>0.1</v>
      </c>
      <c r="F247" s="73">
        <v>993040</v>
      </c>
      <c r="G247" s="73">
        <v>0.1</v>
      </c>
      <c r="H247" s="73">
        <v>993040</v>
      </c>
      <c r="I247" s="107">
        <f t="shared" si="29"/>
        <v>5.7718472882570639E-4</v>
      </c>
      <c r="J247" s="73">
        <f t="shared" si="27"/>
        <v>0</v>
      </c>
      <c r="K247" s="72">
        <v>978020</v>
      </c>
      <c r="L247" s="107">
        <f t="shared" si="30"/>
        <v>8.630775913194453E-4</v>
      </c>
      <c r="M247" s="73">
        <f t="shared" si="31"/>
        <v>15020</v>
      </c>
      <c r="N247" s="104">
        <f t="shared" si="28"/>
        <v>0.9848747281076291</v>
      </c>
    </row>
    <row r="248" spans="1:14">
      <c r="A248" s="49"/>
      <c r="B248" s="155" t="s">
        <v>874</v>
      </c>
      <c r="C248" s="91" t="s">
        <v>875</v>
      </c>
      <c r="D248" s="72">
        <v>1783460</v>
      </c>
      <c r="E248" s="73">
        <v>0.2</v>
      </c>
      <c r="F248" s="73">
        <v>784680</v>
      </c>
      <c r="G248" s="73">
        <v>0.1</v>
      </c>
      <c r="H248" s="73">
        <v>784680</v>
      </c>
      <c r="I248" s="107">
        <f t="shared" si="29"/>
        <v>4.5607962722040937E-4</v>
      </c>
      <c r="J248" s="73">
        <f t="shared" si="27"/>
        <v>0</v>
      </c>
      <c r="K248" s="72">
        <v>603220</v>
      </c>
      <c r="L248" s="107">
        <f t="shared" si="30"/>
        <v>5.3232619438837222E-4</v>
      </c>
      <c r="M248" s="73">
        <f t="shared" si="31"/>
        <v>181460</v>
      </c>
      <c r="N248" s="104">
        <f t="shared" si="28"/>
        <v>0.7687464953866544</v>
      </c>
    </row>
    <row r="249" spans="1:14">
      <c r="A249" s="49"/>
      <c r="B249" s="155" t="s">
        <v>876</v>
      </c>
      <c r="C249" s="91" t="s">
        <v>877</v>
      </c>
      <c r="D249" s="72">
        <v>2327640</v>
      </c>
      <c r="E249" s="73">
        <v>0.2</v>
      </c>
      <c r="F249" s="73">
        <v>1410050</v>
      </c>
      <c r="G249" s="73">
        <v>0.1</v>
      </c>
      <c r="H249" s="73">
        <v>1410050</v>
      </c>
      <c r="I249" s="107">
        <f t="shared" si="29"/>
        <v>8.1956348876247422E-4</v>
      </c>
      <c r="J249" s="73">
        <f t="shared" si="27"/>
        <v>0</v>
      </c>
      <c r="K249" s="72">
        <v>1107410</v>
      </c>
      <c r="L249" s="107">
        <f t="shared" si="30"/>
        <v>9.7726095110843027E-4</v>
      </c>
      <c r="M249" s="73">
        <f t="shared" si="31"/>
        <v>302640</v>
      </c>
      <c r="N249" s="104">
        <f t="shared" si="28"/>
        <v>0.78536931314492398</v>
      </c>
    </row>
    <row r="250" spans="1:14">
      <c r="A250" s="49"/>
      <c r="B250" s="155" t="s">
        <v>878</v>
      </c>
      <c r="C250" s="91" t="s">
        <v>879</v>
      </c>
      <c r="D250" s="72">
        <v>0</v>
      </c>
      <c r="E250" s="73">
        <v>0</v>
      </c>
      <c r="F250" s="73">
        <v>781620</v>
      </c>
      <c r="G250" s="73">
        <v>0.1</v>
      </c>
      <c r="H250" s="73">
        <v>781620</v>
      </c>
      <c r="I250" s="107">
        <f t="shared" si="29"/>
        <v>4.5430106314423252E-4</v>
      </c>
      <c r="J250" s="73">
        <f t="shared" si="27"/>
        <v>0</v>
      </c>
      <c r="K250" s="72"/>
      <c r="L250" s="107">
        <f t="shared" si="30"/>
        <v>0</v>
      </c>
      <c r="M250" s="73">
        <f t="shared" si="31"/>
        <v>781620</v>
      </c>
      <c r="N250" s="104">
        <f t="shared" si="28"/>
        <v>0</v>
      </c>
    </row>
    <row r="251" spans="1:14">
      <c r="A251" s="49"/>
      <c r="B251" s="155" t="s">
        <v>880</v>
      </c>
      <c r="C251" s="91" t="s">
        <v>881</v>
      </c>
      <c r="D251" s="72">
        <v>777770</v>
      </c>
      <c r="E251" s="73">
        <v>0.1</v>
      </c>
      <c r="F251" s="73">
        <v>4617475</v>
      </c>
      <c r="G251" s="73">
        <v>0.3</v>
      </c>
      <c r="H251" s="73">
        <v>4617475</v>
      </c>
      <c r="I251" s="107">
        <f t="shared" si="29"/>
        <v>2.6838154109950041E-3</v>
      </c>
      <c r="J251" s="73">
        <f t="shared" si="27"/>
        <v>0</v>
      </c>
      <c r="K251" s="72">
        <v>2523710</v>
      </c>
      <c r="L251" s="107">
        <f t="shared" si="30"/>
        <v>2.2271094128839875E-3</v>
      </c>
      <c r="M251" s="73">
        <f t="shared" si="31"/>
        <v>2093765</v>
      </c>
      <c r="N251" s="104">
        <f t="shared" si="28"/>
        <v>0.54655628888082775</v>
      </c>
    </row>
    <row r="252" spans="1:14">
      <c r="A252" s="49"/>
      <c r="B252" s="155" t="s">
        <v>882</v>
      </c>
      <c r="C252" s="91" t="s">
        <v>883</v>
      </c>
      <c r="D252" s="72">
        <v>5171410</v>
      </c>
      <c r="E252" s="73">
        <v>0.5</v>
      </c>
      <c r="F252" s="73">
        <v>5769533</v>
      </c>
      <c r="G252" s="73">
        <v>0.4</v>
      </c>
      <c r="H252" s="73">
        <v>5769533</v>
      </c>
      <c r="I252" s="107">
        <f t="shared" si="29"/>
        <v>3.353426186312701E-3</v>
      </c>
      <c r="J252" s="73">
        <f t="shared" si="27"/>
        <v>0</v>
      </c>
      <c r="K252" s="72">
        <v>2109950</v>
      </c>
      <c r="L252" s="107">
        <f>K253/$K$337</f>
        <v>2.3193632843759148E-3</v>
      </c>
      <c r="M252" s="73">
        <f>H252-K253</f>
        <v>3141283</v>
      </c>
      <c r="N252" s="104">
        <f>K253/H252</f>
        <v>0.45553946913901006</v>
      </c>
    </row>
    <row r="253" spans="1:14">
      <c r="A253" s="49"/>
      <c r="B253" s="155" t="s">
        <v>884</v>
      </c>
      <c r="C253" s="91" t="s">
        <v>885</v>
      </c>
      <c r="D253" s="72">
        <v>915170</v>
      </c>
      <c r="E253" s="73">
        <v>0.1</v>
      </c>
      <c r="F253" s="73">
        <v>4013610</v>
      </c>
      <c r="G253" s="73">
        <v>0.3</v>
      </c>
      <c r="H253" s="73">
        <v>4013610</v>
      </c>
      <c r="I253" s="107">
        <f t="shared" si="29"/>
        <v>2.3328309025438488E-3</v>
      </c>
      <c r="J253" s="73">
        <f t="shared" si="27"/>
        <v>0</v>
      </c>
      <c r="K253" s="72">
        <v>2628250</v>
      </c>
      <c r="L253" s="107">
        <f>K254/$K$337</f>
        <v>2.3272614300603681E-3</v>
      </c>
      <c r="M253" s="73">
        <f>H253-K254</f>
        <v>1376410</v>
      </c>
      <c r="N253" s="104">
        <f>K254/H253</f>
        <v>0.65706433858795443</v>
      </c>
    </row>
    <row r="254" spans="1:14">
      <c r="A254" s="49"/>
      <c r="B254" s="155" t="s">
        <v>886</v>
      </c>
      <c r="C254" s="91" t="s">
        <v>887</v>
      </c>
      <c r="D254" s="72">
        <v>876660</v>
      </c>
      <c r="E254" s="73">
        <v>0.1</v>
      </c>
      <c r="F254" s="73">
        <v>3395530</v>
      </c>
      <c r="G254" s="73">
        <v>0.2</v>
      </c>
      <c r="H254" s="73">
        <v>3395530</v>
      </c>
      <c r="I254" s="107">
        <f t="shared" si="29"/>
        <v>1.9735842083597349E-3</v>
      </c>
      <c r="J254" s="73">
        <f t="shared" si="27"/>
        <v>0</v>
      </c>
      <c r="K254" s="72">
        <v>2637200</v>
      </c>
      <c r="L254" s="107">
        <f>K255/$K$337</f>
        <v>9.100075787495266E-4</v>
      </c>
      <c r="M254" s="73">
        <f t="shared" ref="M254:M255" si="32">H254-K255</f>
        <v>2364330</v>
      </c>
      <c r="N254" s="104">
        <f t="shared" ref="N254:N258" si="33">K255/H254</f>
        <v>0.30369338512691685</v>
      </c>
    </row>
    <row r="255" spans="1:14">
      <c r="A255" s="49"/>
      <c r="B255" s="155" t="s">
        <v>888</v>
      </c>
      <c r="C255" s="91" t="s">
        <v>889</v>
      </c>
      <c r="D255" s="72">
        <v>505550</v>
      </c>
      <c r="E255" s="73">
        <v>0</v>
      </c>
      <c r="F255" s="73">
        <v>2920710</v>
      </c>
      <c r="G255" s="73">
        <v>0.2</v>
      </c>
      <c r="H255" s="73">
        <v>2920710</v>
      </c>
      <c r="I255" s="107">
        <f t="shared" si="29"/>
        <v>1.6976045369053905E-3</v>
      </c>
      <c r="J255" s="73">
        <f t="shared" si="27"/>
        <v>0</v>
      </c>
      <c r="K255" s="72">
        <v>1031200</v>
      </c>
      <c r="L255" s="107">
        <f t="shared" si="30"/>
        <v>9.100075787495266E-4</v>
      </c>
      <c r="M255" s="73">
        <f t="shared" si="32"/>
        <v>2920710</v>
      </c>
      <c r="N255" s="104">
        <f t="shared" si="33"/>
        <v>0</v>
      </c>
    </row>
    <row r="256" spans="1:14">
      <c r="A256" s="49"/>
      <c r="B256" s="155" t="s">
        <v>490</v>
      </c>
      <c r="C256" s="91" t="s">
        <v>491</v>
      </c>
      <c r="D256" s="72">
        <v>0</v>
      </c>
      <c r="E256" s="73">
        <v>0</v>
      </c>
      <c r="F256" s="73">
        <v>2060000</v>
      </c>
      <c r="G256" s="73">
        <v>0.1</v>
      </c>
      <c r="H256" s="73">
        <v>2060000</v>
      </c>
      <c r="I256" s="107">
        <f t="shared" si="29"/>
        <v>1.1973339859229792E-3</v>
      </c>
      <c r="J256" s="73">
        <f t="shared" si="27"/>
        <v>0</v>
      </c>
      <c r="K256" s="72"/>
      <c r="L256" s="107">
        <f t="shared" si="30"/>
        <v>0</v>
      </c>
      <c r="M256" s="73">
        <f t="shared" si="31"/>
        <v>2060000</v>
      </c>
      <c r="N256" s="104">
        <f t="shared" si="33"/>
        <v>0</v>
      </c>
    </row>
    <row r="257" spans="1:14">
      <c r="A257" s="49"/>
      <c r="B257" s="155" t="s">
        <v>890</v>
      </c>
      <c r="C257" s="91" t="s">
        <v>891</v>
      </c>
      <c r="D257" s="72">
        <v>0</v>
      </c>
      <c r="E257" s="73">
        <v>0</v>
      </c>
      <c r="F257" s="73">
        <v>0</v>
      </c>
      <c r="G257" s="73">
        <v>0</v>
      </c>
      <c r="H257" s="73">
        <v>0</v>
      </c>
      <c r="I257" s="107">
        <f t="shared" si="29"/>
        <v>0</v>
      </c>
      <c r="J257" s="73">
        <f t="shared" si="27"/>
        <v>0</v>
      </c>
      <c r="K257" s="72"/>
      <c r="L257" s="107">
        <f t="shared" si="30"/>
        <v>0</v>
      </c>
      <c r="M257" s="73">
        <f t="shared" si="31"/>
        <v>0</v>
      </c>
      <c r="N257" s="104" t="e">
        <f t="shared" si="33"/>
        <v>#DIV/0!</v>
      </c>
    </row>
    <row r="258" spans="1:14">
      <c r="A258" s="49"/>
      <c r="B258" s="155" t="s">
        <v>892</v>
      </c>
      <c r="C258" s="91" t="s">
        <v>893</v>
      </c>
      <c r="D258" s="72">
        <v>261820</v>
      </c>
      <c r="E258" s="73">
        <v>0</v>
      </c>
      <c r="F258" s="73">
        <v>2000000</v>
      </c>
      <c r="G258" s="73">
        <v>0.1</v>
      </c>
      <c r="H258" s="73">
        <v>2000000</v>
      </c>
      <c r="I258" s="107">
        <f t="shared" si="29"/>
        <v>1.1624601805077467E-3</v>
      </c>
      <c r="J258" s="73">
        <f t="shared" si="27"/>
        <v>0</v>
      </c>
      <c r="K258" s="72">
        <v>5243420</v>
      </c>
      <c r="L258" s="107">
        <f t="shared" si="30"/>
        <v>4.6271838038856117E-3</v>
      </c>
      <c r="M258" s="73">
        <f t="shared" si="31"/>
        <v>-3243420</v>
      </c>
      <c r="N258" s="104">
        <f t="shared" si="33"/>
        <v>2.82437</v>
      </c>
    </row>
    <row r="259" spans="1:14">
      <c r="A259" s="49"/>
      <c r="B259" s="70" t="s">
        <v>894</v>
      </c>
      <c r="C259" s="91" t="s">
        <v>895</v>
      </c>
      <c r="D259" s="72">
        <v>900</v>
      </c>
      <c r="E259" s="73">
        <v>0</v>
      </c>
      <c r="F259" s="73">
        <v>0</v>
      </c>
      <c r="G259" s="73">
        <v>0</v>
      </c>
      <c r="H259" s="73">
        <v>0</v>
      </c>
      <c r="I259" s="107">
        <f t="shared" si="29"/>
        <v>0</v>
      </c>
      <c r="J259" s="73">
        <f t="shared" si="27"/>
        <v>0</v>
      </c>
      <c r="K259" s="72">
        <v>5648740</v>
      </c>
      <c r="L259" s="107">
        <f t="shared" si="30"/>
        <v>4.9848683188378597E-3</v>
      </c>
      <c r="M259" s="73">
        <f t="shared" si="31"/>
        <v>-5648740</v>
      </c>
      <c r="N259" s="104" t="e">
        <f t="shared" si="28"/>
        <v>#DIV/0!</v>
      </c>
    </row>
    <row r="260" spans="1:14">
      <c r="A260" s="49"/>
      <c r="B260" s="155" t="s">
        <v>896</v>
      </c>
      <c r="C260" s="91" t="s">
        <v>897</v>
      </c>
      <c r="D260" s="72">
        <v>3000</v>
      </c>
      <c r="E260" s="73">
        <v>0</v>
      </c>
      <c r="F260" s="73">
        <v>3802116</v>
      </c>
      <c r="G260" s="73">
        <v>0.3</v>
      </c>
      <c r="H260" s="73">
        <v>3802116</v>
      </c>
      <c r="I260" s="107">
        <f t="shared" si="29"/>
        <v>2.209904225835696E-3</v>
      </c>
      <c r="J260" s="73">
        <f t="shared" si="27"/>
        <v>0</v>
      </c>
      <c r="K260" s="72">
        <v>1234560</v>
      </c>
      <c r="L260" s="107">
        <f t="shared" si="30"/>
        <v>1.0894675682903564E-3</v>
      </c>
      <c r="M260" s="73">
        <f t="shared" si="31"/>
        <v>2567556</v>
      </c>
      <c r="N260" s="104">
        <f t="shared" si="28"/>
        <v>0.3247034020003598</v>
      </c>
    </row>
    <row r="261" spans="1:14">
      <c r="A261" s="49"/>
      <c r="B261" s="155" t="s">
        <v>898</v>
      </c>
      <c r="C261" s="91" t="s">
        <v>899</v>
      </c>
      <c r="D261" s="72">
        <v>0</v>
      </c>
      <c r="E261" s="73">
        <v>0</v>
      </c>
      <c r="F261" s="73">
        <v>2000000</v>
      </c>
      <c r="G261" s="73">
        <v>0.1</v>
      </c>
      <c r="H261" s="73">
        <v>2000000</v>
      </c>
      <c r="I261" s="107">
        <f t="shared" si="29"/>
        <v>1.1624601805077467E-3</v>
      </c>
      <c r="J261" s="73">
        <f t="shared" si="27"/>
        <v>0</v>
      </c>
      <c r="K261" s="72">
        <v>3007888</v>
      </c>
      <c r="L261" s="107">
        <f t="shared" si="30"/>
        <v>2.6543840923484835E-3</v>
      </c>
      <c r="M261" s="73">
        <f t="shared" si="31"/>
        <v>-1007888</v>
      </c>
      <c r="N261" s="104">
        <f t="shared" si="28"/>
        <v>1.5039439999999999</v>
      </c>
    </row>
    <row r="262" spans="1:14">
      <c r="A262" s="49"/>
      <c r="B262" s="155" t="s">
        <v>900</v>
      </c>
      <c r="C262" s="91" t="s">
        <v>901</v>
      </c>
      <c r="D262" s="72">
        <v>0</v>
      </c>
      <c r="E262" s="73">
        <v>0</v>
      </c>
      <c r="F262" s="73">
        <v>1440900</v>
      </c>
      <c r="G262" s="73">
        <v>0.1</v>
      </c>
      <c r="H262" s="73">
        <v>1440900</v>
      </c>
      <c r="I262" s="107">
        <f t="shared" si="29"/>
        <v>8.3749443704680623E-4</v>
      </c>
      <c r="J262" s="73">
        <f t="shared" si="27"/>
        <v>0</v>
      </c>
      <c r="K262" s="72">
        <v>1926923</v>
      </c>
      <c r="L262" s="107">
        <f t="shared" si="30"/>
        <v>1.7004601761702617E-3</v>
      </c>
      <c r="M262" s="73">
        <f t="shared" si="31"/>
        <v>-486023</v>
      </c>
      <c r="N262" s="104">
        <f t="shared" si="28"/>
        <v>1.3373051564994101</v>
      </c>
    </row>
    <row r="263" spans="1:14">
      <c r="A263" s="49"/>
      <c r="B263" s="155" t="s">
        <v>902</v>
      </c>
      <c r="C263" s="91" t="s">
        <v>903</v>
      </c>
      <c r="D263" s="72">
        <v>0</v>
      </c>
      <c r="E263" s="73">
        <v>0</v>
      </c>
      <c r="F263" s="73">
        <v>500000</v>
      </c>
      <c r="G263" s="73">
        <v>0</v>
      </c>
      <c r="H263" s="73">
        <v>500000</v>
      </c>
      <c r="I263" s="107">
        <f t="shared" si="29"/>
        <v>2.9061504512693667E-4</v>
      </c>
      <c r="J263" s="73">
        <f t="shared" si="27"/>
        <v>0</v>
      </c>
      <c r="K263" s="72"/>
      <c r="L263" s="107">
        <f t="shared" si="30"/>
        <v>0</v>
      </c>
      <c r="M263" s="73">
        <f t="shared" si="31"/>
        <v>500000</v>
      </c>
      <c r="N263" s="104">
        <f t="shared" si="28"/>
        <v>0</v>
      </c>
    </row>
    <row r="264" spans="1:14">
      <c r="A264" s="49"/>
      <c r="B264" s="155" t="s">
        <v>904</v>
      </c>
      <c r="C264" s="91" t="s">
        <v>905</v>
      </c>
      <c r="D264" s="72">
        <v>0</v>
      </c>
      <c r="E264" s="73">
        <v>0</v>
      </c>
      <c r="F264" s="73">
        <v>3813000</v>
      </c>
      <c r="G264" s="73">
        <v>0.3</v>
      </c>
      <c r="H264" s="73">
        <v>3813000</v>
      </c>
      <c r="I264" s="107">
        <f t="shared" si="29"/>
        <v>2.2162303341380194E-3</v>
      </c>
      <c r="J264" s="73">
        <f t="shared" si="27"/>
        <v>0</v>
      </c>
      <c r="K264" s="72"/>
      <c r="L264" s="107">
        <f t="shared" si="30"/>
        <v>0</v>
      </c>
      <c r="M264" s="73">
        <f t="shared" si="31"/>
        <v>3813000</v>
      </c>
      <c r="N264" s="104">
        <f t="shared" si="28"/>
        <v>0</v>
      </c>
    </row>
    <row r="265" spans="1:14">
      <c r="A265" s="49"/>
      <c r="B265" s="155" t="s">
        <v>906</v>
      </c>
      <c r="C265" s="91" t="s">
        <v>907</v>
      </c>
      <c r="D265" s="72">
        <v>0</v>
      </c>
      <c r="E265" s="73">
        <v>0</v>
      </c>
      <c r="F265" s="73">
        <v>1134560</v>
      </c>
      <c r="G265" s="73">
        <v>0.1</v>
      </c>
      <c r="H265" s="73">
        <v>1134560</v>
      </c>
      <c r="I265" s="107">
        <f t="shared" si="29"/>
        <v>6.5944041119843464E-4</v>
      </c>
      <c r="J265" s="73">
        <f t="shared" si="27"/>
        <v>0</v>
      </c>
      <c r="K265" s="72"/>
      <c r="L265" s="107">
        <f t="shared" si="30"/>
        <v>0</v>
      </c>
      <c r="M265" s="73">
        <f t="shared" si="31"/>
        <v>1134560</v>
      </c>
      <c r="N265" s="104">
        <f t="shared" si="28"/>
        <v>0</v>
      </c>
    </row>
    <row r="266" spans="1:14">
      <c r="A266" s="49"/>
      <c r="B266" s="155" t="s">
        <v>908</v>
      </c>
      <c r="C266" s="91" t="s">
        <v>909</v>
      </c>
      <c r="D266" s="72">
        <v>0</v>
      </c>
      <c r="E266" s="73">
        <v>0</v>
      </c>
      <c r="F266" s="73">
        <v>1800000</v>
      </c>
      <c r="G266" s="73">
        <v>0.1</v>
      </c>
      <c r="H266" s="73">
        <v>1800000</v>
      </c>
      <c r="I266" s="107">
        <f t="shared" si="29"/>
        <v>1.0462141624569721E-3</v>
      </c>
      <c r="J266" s="73">
        <f t="shared" si="27"/>
        <v>0</v>
      </c>
      <c r="K266" s="72"/>
      <c r="L266" s="107">
        <f t="shared" si="30"/>
        <v>0</v>
      </c>
      <c r="M266" s="73">
        <f t="shared" si="31"/>
        <v>1800000</v>
      </c>
      <c r="N266" s="104">
        <f t="shared" si="28"/>
        <v>0</v>
      </c>
    </row>
    <row r="267" spans="1:14">
      <c r="A267" s="49"/>
      <c r="B267" s="155" t="s">
        <v>910</v>
      </c>
      <c r="C267" s="91" t="s">
        <v>911</v>
      </c>
      <c r="D267" s="72">
        <v>0</v>
      </c>
      <c r="E267" s="73">
        <v>0</v>
      </c>
      <c r="F267" s="73">
        <v>2289750</v>
      </c>
      <c r="G267" s="73">
        <v>0.2</v>
      </c>
      <c r="H267" s="73">
        <v>2289750</v>
      </c>
      <c r="I267" s="107">
        <f t="shared" si="29"/>
        <v>1.3308715991588065E-3</v>
      </c>
      <c r="J267" s="73">
        <f t="shared" si="27"/>
        <v>0</v>
      </c>
      <c r="K267" s="72"/>
      <c r="L267" s="107">
        <f t="shared" si="30"/>
        <v>0</v>
      </c>
      <c r="M267" s="73">
        <f t="shared" si="31"/>
        <v>2289750</v>
      </c>
      <c r="N267" s="104">
        <f t="shared" si="28"/>
        <v>0</v>
      </c>
    </row>
    <row r="268" spans="1:14">
      <c r="A268" s="49"/>
      <c r="B268" s="155" t="s">
        <v>912</v>
      </c>
      <c r="C268" s="91" t="s">
        <v>913</v>
      </c>
      <c r="D268" s="72">
        <v>0</v>
      </c>
      <c r="E268" s="73">
        <v>0</v>
      </c>
      <c r="F268" s="73">
        <v>1900000</v>
      </c>
      <c r="G268" s="73">
        <v>0.1</v>
      </c>
      <c r="H268" s="73">
        <v>1900000</v>
      </c>
      <c r="I268" s="107">
        <f t="shared" si="29"/>
        <v>1.1043371714823595E-3</v>
      </c>
      <c r="J268" s="73">
        <f t="shared" si="27"/>
        <v>0</v>
      </c>
      <c r="K268" s="72"/>
      <c r="L268" s="107">
        <f t="shared" si="30"/>
        <v>0</v>
      </c>
      <c r="M268" s="73">
        <f t="shared" si="31"/>
        <v>1900000</v>
      </c>
      <c r="N268" s="104">
        <f t="shared" si="28"/>
        <v>0</v>
      </c>
    </row>
    <row r="269" spans="1:14">
      <c r="A269" s="49"/>
      <c r="B269" s="155" t="s">
        <v>914</v>
      </c>
      <c r="C269" s="91" t="s">
        <v>915</v>
      </c>
      <c r="D269" s="72">
        <v>0</v>
      </c>
      <c r="E269" s="73">
        <v>0</v>
      </c>
      <c r="F269" s="73">
        <v>500000</v>
      </c>
      <c r="G269" s="73">
        <v>0</v>
      </c>
      <c r="H269" s="73">
        <v>500000</v>
      </c>
      <c r="I269" s="107">
        <f t="shared" si="29"/>
        <v>2.9061504512693667E-4</v>
      </c>
      <c r="J269" s="73">
        <f t="shared" si="27"/>
        <v>0</v>
      </c>
      <c r="K269" s="72"/>
      <c r="L269" s="107">
        <f t="shared" si="30"/>
        <v>0</v>
      </c>
      <c r="M269" s="73">
        <f t="shared" si="31"/>
        <v>500000</v>
      </c>
      <c r="N269" s="104">
        <f t="shared" si="28"/>
        <v>0</v>
      </c>
    </row>
    <row r="270" spans="1:14">
      <c r="A270" s="49"/>
      <c r="B270" s="155" t="s">
        <v>916</v>
      </c>
      <c r="C270" s="91" t="s">
        <v>917</v>
      </c>
      <c r="D270" s="72">
        <v>0</v>
      </c>
      <c r="E270" s="73">
        <v>0</v>
      </c>
      <c r="F270" s="73">
        <v>1000000</v>
      </c>
      <c r="G270" s="73">
        <v>0.1</v>
      </c>
      <c r="H270" s="73">
        <v>1000000</v>
      </c>
      <c r="I270" s="107">
        <f t="shared" si="29"/>
        <v>5.8123009025387335E-4</v>
      </c>
      <c r="J270" s="73">
        <f t="shared" si="27"/>
        <v>0</v>
      </c>
      <c r="K270" s="72"/>
      <c r="L270" s="107">
        <f t="shared" si="30"/>
        <v>0</v>
      </c>
      <c r="M270" s="73">
        <f t="shared" si="31"/>
        <v>1000000</v>
      </c>
      <c r="N270" s="104">
        <f t="shared" si="28"/>
        <v>0</v>
      </c>
    </row>
    <row r="271" spans="1:14">
      <c r="A271" s="49"/>
      <c r="B271" s="155" t="s">
        <v>918</v>
      </c>
      <c r="C271" s="91" t="s">
        <v>919</v>
      </c>
      <c r="D271" s="72">
        <v>0</v>
      </c>
      <c r="E271" s="73">
        <v>0</v>
      </c>
      <c r="F271" s="73">
        <v>1500000</v>
      </c>
      <c r="G271" s="73">
        <v>0.1</v>
      </c>
      <c r="H271" s="73">
        <v>1500000</v>
      </c>
      <c r="I271" s="107">
        <f t="shared" si="29"/>
        <v>8.7184513538081008E-4</v>
      </c>
      <c r="J271" s="73">
        <f t="shared" si="27"/>
        <v>0</v>
      </c>
      <c r="K271" s="72"/>
      <c r="L271" s="107">
        <f t="shared" si="30"/>
        <v>0</v>
      </c>
      <c r="M271" s="73">
        <f t="shared" si="31"/>
        <v>1500000</v>
      </c>
      <c r="N271" s="104">
        <f t="shared" si="28"/>
        <v>0</v>
      </c>
    </row>
    <row r="272" spans="1:14">
      <c r="A272" s="49"/>
      <c r="B272" s="155" t="s">
        <v>920</v>
      </c>
      <c r="C272" s="91" t="s">
        <v>921</v>
      </c>
      <c r="D272" s="72">
        <v>0</v>
      </c>
      <c r="E272" s="73">
        <v>0</v>
      </c>
      <c r="F272" s="73">
        <v>2000000</v>
      </c>
      <c r="G272" s="73">
        <v>0.1</v>
      </c>
      <c r="H272" s="73">
        <v>2000000</v>
      </c>
      <c r="I272" s="107">
        <f t="shared" si="29"/>
        <v>1.1624601805077467E-3</v>
      </c>
      <c r="J272" s="73">
        <f t="shared" si="27"/>
        <v>0</v>
      </c>
      <c r="K272" s="72"/>
      <c r="L272" s="107">
        <f t="shared" si="30"/>
        <v>0</v>
      </c>
      <c r="M272" s="73">
        <f t="shared" si="31"/>
        <v>2000000</v>
      </c>
      <c r="N272" s="104">
        <f t="shared" si="28"/>
        <v>0</v>
      </c>
    </row>
    <row r="273" spans="1:14">
      <c r="A273" s="49"/>
      <c r="B273" s="155" t="s">
        <v>922</v>
      </c>
      <c r="C273" s="91" t="s">
        <v>923</v>
      </c>
      <c r="D273" s="72">
        <v>0</v>
      </c>
      <c r="E273" s="73">
        <v>0</v>
      </c>
      <c r="F273" s="73">
        <v>1500000</v>
      </c>
      <c r="G273" s="73">
        <v>0.1</v>
      </c>
      <c r="H273" s="73">
        <v>1500000</v>
      </c>
      <c r="I273" s="107">
        <f t="shared" si="29"/>
        <v>8.7184513538081008E-4</v>
      </c>
      <c r="J273" s="73">
        <f t="shared" si="27"/>
        <v>0</v>
      </c>
      <c r="K273" s="72"/>
      <c r="L273" s="107">
        <f t="shared" si="30"/>
        <v>0</v>
      </c>
      <c r="M273" s="73">
        <f t="shared" si="31"/>
        <v>1500000</v>
      </c>
      <c r="N273" s="104">
        <f t="shared" si="28"/>
        <v>0</v>
      </c>
    </row>
    <row r="274" spans="1:14">
      <c r="A274" s="49"/>
      <c r="B274" s="155" t="s">
        <v>924</v>
      </c>
      <c r="C274" s="91" t="s">
        <v>925</v>
      </c>
      <c r="D274" s="72">
        <v>0</v>
      </c>
      <c r="E274" s="73">
        <v>0</v>
      </c>
      <c r="F274" s="73">
        <v>1500000</v>
      </c>
      <c r="G274" s="73">
        <v>0.1</v>
      </c>
      <c r="H274" s="73">
        <v>1500000</v>
      </c>
      <c r="I274" s="107">
        <f t="shared" si="29"/>
        <v>8.7184513538081008E-4</v>
      </c>
      <c r="J274" s="73">
        <f t="shared" si="27"/>
        <v>0</v>
      </c>
      <c r="K274" s="72"/>
      <c r="L274" s="107">
        <f t="shared" si="30"/>
        <v>0</v>
      </c>
      <c r="M274" s="73">
        <f t="shared" si="31"/>
        <v>1500000</v>
      </c>
      <c r="N274" s="104">
        <f t="shared" si="28"/>
        <v>0</v>
      </c>
    </row>
    <row r="275" spans="1:14">
      <c r="A275" s="49"/>
      <c r="B275" s="155" t="s">
        <v>926</v>
      </c>
      <c r="C275" s="91" t="s">
        <v>927</v>
      </c>
      <c r="D275" s="72">
        <v>0</v>
      </c>
      <c r="E275" s="73">
        <v>0</v>
      </c>
      <c r="F275" s="73">
        <v>3000000</v>
      </c>
      <c r="G275" s="73">
        <v>0.2</v>
      </c>
      <c r="H275" s="73">
        <v>3000000</v>
      </c>
      <c r="I275" s="107">
        <f t="shared" si="29"/>
        <v>1.7436902707616202E-3</v>
      </c>
      <c r="J275" s="73">
        <f t="shared" si="27"/>
        <v>0</v>
      </c>
      <c r="K275" s="72"/>
      <c r="L275" s="107">
        <f t="shared" si="30"/>
        <v>0</v>
      </c>
      <c r="M275" s="73">
        <f t="shared" si="31"/>
        <v>3000000</v>
      </c>
      <c r="N275" s="104">
        <f t="shared" si="28"/>
        <v>0</v>
      </c>
    </row>
    <row r="276" spans="1:14">
      <c r="A276" s="49"/>
      <c r="B276" s="155" t="s">
        <v>928</v>
      </c>
      <c r="C276" s="91" t="s">
        <v>929</v>
      </c>
      <c r="D276" s="72">
        <v>0</v>
      </c>
      <c r="E276" s="73">
        <v>0</v>
      </c>
      <c r="F276" s="73">
        <v>3000000</v>
      </c>
      <c r="G276" s="73">
        <v>0.2</v>
      </c>
      <c r="H276" s="73">
        <v>3000000</v>
      </c>
      <c r="I276" s="107">
        <f t="shared" si="29"/>
        <v>1.7436902707616202E-3</v>
      </c>
      <c r="J276" s="73">
        <f t="shared" si="27"/>
        <v>0</v>
      </c>
      <c r="K276" s="72"/>
      <c r="L276" s="107">
        <f t="shared" si="30"/>
        <v>0</v>
      </c>
      <c r="M276" s="73">
        <f t="shared" si="31"/>
        <v>3000000</v>
      </c>
      <c r="N276" s="104">
        <f t="shared" si="28"/>
        <v>0</v>
      </c>
    </row>
    <row r="277" spans="1:14">
      <c r="A277" s="49"/>
      <c r="B277" s="155" t="s">
        <v>930</v>
      </c>
      <c r="C277" s="91" t="s">
        <v>931</v>
      </c>
      <c r="D277" s="72">
        <v>0</v>
      </c>
      <c r="E277" s="73">
        <v>0</v>
      </c>
      <c r="F277" s="73">
        <v>1694399</v>
      </c>
      <c r="G277" s="73">
        <v>0.1</v>
      </c>
      <c r="H277" s="73">
        <v>1694399</v>
      </c>
      <c r="I277" s="107">
        <f t="shared" si="29"/>
        <v>9.8483568369607294E-4</v>
      </c>
      <c r="J277" s="73">
        <f t="shared" si="27"/>
        <v>0</v>
      </c>
      <c r="K277" s="72">
        <v>1643507</v>
      </c>
      <c r="L277" s="107">
        <f t="shared" si="30"/>
        <v>1.4503528178121587E-3</v>
      </c>
      <c r="M277" s="73">
        <f t="shared" si="31"/>
        <v>50892</v>
      </c>
      <c r="N277" s="104">
        <f t="shared" si="28"/>
        <v>0.96996457150883586</v>
      </c>
    </row>
    <row r="278" spans="1:14">
      <c r="A278" s="49"/>
      <c r="B278" s="155" t="s">
        <v>932</v>
      </c>
      <c r="C278" s="91" t="s">
        <v>933</v>
      </c>
      <c r="D278" s="72">
        <v>0</v>
      </c>
      <c r="E278" s="73">
        <v>0</v>
      </c>
      <c r="F278" s="73">
        <v>2098202</v>
      </c>
      <c r="G278" s="73">
        <v>0.1</v>
      </c>
      <c r="H278" s="73">
        <v>2098202</v>
      </c>
      <c r="I278" s="107">
        <f t="shared" si="29"/>
        <v>1.2195381378308577E-3</v>
      </c>
      <c r="J278" s="73">
        <f t="shared" si="27"/>
        <v>0</v>
      </c>
      <c r="K278" s="72">
        <v>2584420</v>
      </c>
      <c r="L278" s="107">
        <f t="shared" si="30"/>
        <v>2.2806844323815471E-3</v>
      </c>
      <c r="M278" s="73">
        <f t="shared" si="31"/>
        <v>-486218</v>
      </c>
      <c r="N278" s="104">
        <f t="shared" si="28"/>
        <v>1.2317307866449465</v>
      </c>
    </row>
    <row r="279" spans="1:14">
      <c r="A279" s="49"/>
      <c r="B279" s="155" t="s">
        <v>934</v>
      </c>
      <c r="C279" s="91" t="s">
        <v>935</v>
      </c>
      <c r="D279" s="72">
        <v>0</v>
      </c>
      <c r="E279" s="73">
        <v>0</v>
      </c>
      <c r="F279" s="73">
        <v>2351640</v>
      </c>
      <c r="G279" s="73">
        <v>0.2</v>
      </c>
      <c r="H279" s="73">
        <v>2351640</v>
      </c>
      <c r="I279" s="107">
        <f t="shared" si="29"/>
        <v>1.3668439294446189E-3</v>
      </c>
      <c r="J279" s="73">
        <f t="shared" si="27"/>
        <v>0</v>
      </c>
      <c r="K279" s="72">
        <v>703421</v>
      </c>
      <c r="L279" s="107">
        <f t="shared" si="30"/>
        <v>6.2075100955350144E-4</v>
      </c>
      <c r="M279" s="73">
        <f t="shared" si="31"/>
        <v>1648219</v>
      </c>
      <c r="N279" s="104">
        <f t="shared" si="28"/>
        <v>0.29911933799391061</v>
      </c>
    </row>
    <row r="280" spans="1:14">
      <c r="A280" s="49"/>
      <c r="B280" s="155" t="s">
        <v>936</v>
      </c>
      <c r="C280" s="91" t="s">
        <v>937</v>
      </c>
      <c r="D280" s="72">
        <v>0</v>
      </c>
      <c r="E280" s="73">
        <v>0</v>
      </c>
      <c r="F280" s="73">
        <v>781952</v>
      </c>
      <c r="G280" s="73">
        <v>0.1</v>
      </c>
      <c r="H280" s="73">
        <v>781952</v>
      </c>
      <c r="I280" s="107">
        <f t="shared" si="29"/>
        <v>4.5449403153419681E-4</v>
      </c>
      <c r="J280" s="73">
        <f t="shared" si="27"/>
        <v>0</v>
      </c>
      <c r="K280" s="72"/>
      <c r="L280" s="107">
        <f t="shared" si="30"/>
        <v>0</v>
      </c>
      <c r="M280" s="73">
        <f t="shared" si="31"/>
        <v>781952</v>
      </c>
      <c r="N280" s="104">
        <f t="shared" si="28"/>
        <v>0</v>
      </c>
    </row>
    <row r="281" spans="1:14">
      <c r="A281" s="49"/>
      <c r="B281" s="155" t="s">
        <v>938</v>
      </c>
      <c r="C281" s="91" t="s">
        <v>939</v>
      </c>
      <c r="D281" s="72">
        <v>0</v>
      </c>
      <c r="E281" s="73">
        <v>0</v>
      </c>
      <c r="F281" s="73">
        <v>1619300</v>
      </c>
      <c r="G281" s="73">
        <v>0.1</v>
      </c>
      <c r="H281" s="73">
        <v>1619300</v>
      </c>
      <c r="I281" s="107">
        <f t="shared" si="29"/>
        <v>9.4118588514809716E-4</v>
      </c>
      <c r="J281" s="73">
        <f t="shared" si="27"/>
        <v>0</v>
      </c>
      <c r="K281" s="72"/>
      <c r="L281" s="107">
        <f t="shared" si="30"/>
        <v>0</v>
      </c>
      <c r="M281" s="73">
        <f t="shared" si="31"/>
        <v>1619300</v>
      </c>
      <c r="N281" s="104">
        <f t="shared" si="28"/>
        <v>0</v>
      </c>
    </row>
    <row r="282" spans="1:14">
      <c r="A282" s="49"/>
      <c r="B282" s="155" t="s">
        <v>940</v>
      </c>
      <c r="C282" s="91" t="s">
        <v>941</v>
      </c>
      <c r="D282" s="72">
        <v>0</v>
      </c>
      <c r="E282" s="73">
        <v>0</v>
      </c>
      <c r="F282" s="73">
        <v>1000000</v>
      </c>
      <c r="G282" s="73">
        <v>0.1</v>
      </c>
      <c r="H282" s="73">
        <v>1000000</v>
      </c>
      <c r="I282" s="107">
        <f t="shared" si="29"/>
        <v>5.8123009025387335E-4</v>
      </c>
      <c r="J282" s="73">
        <f t="shared" si="27"/>
        <v>0</v>
      </c>
      <c r="K282" s="72"/>
      <c r="L282" s="107">
        <f t="shared" si="30"/>
        <v>0</v>
      </c>
      <c r="M282" s="73">
        <f t="shared" si="31"/>
        <v>1000000</v>
      </c>
      <c r="N282" s="104">
        <f t="shared" si="28"/>
        <v>0</v>
      </c>
    </row>
    <row r="283" spans="1:14">
      <c r="A283" s="49"/>
      <c r="B283" s="155" t="s">
        <v>942</v>
      </c>
      <c r="C283" s="91" t="s">
        <v>943</v>
      </c>
      <c r="D283" s="72">
        <v>0</v>
      </c>
      <c r="E283" s="73">
        <v>0</v>
      </c>
      <c r="F283" s="73">
        <v>2379750</v>
      </c>
      <c r="G283" s="73">
        <v>0.2</v>
      </c>
      <c r="H283" s="73">
        <v>2379750</v>
      </c>
      <c r="I283" s="107">
        <f t="shared" si="29"/>
        <v>1.3831823072816551E-3</v>
      </c>
      <c r="J283" s="73">
        <f t="shared" si="27"/>
        <v>0</v>
      </c>
      <c r="K283" s="72"/>
      <c r="L283" s="107">
        <f t="shared" si="30"/>
        <v>0</v>
      </c>
      <c r="M283" s="73">
        <f t="shared" si="31"/>
        <v>2379750</v>
      </c>
      <c r="N283" s="104">
        <f t="shared" si="28"/>
        <v>0</v>
      </c>
    </row>
    <row r="284" spans="1:14">
      <c r="A284" s="49"/>
      <c r="B284" s="155" t="s">
        <v>944</v>
      </c>
      <c r="C284" s="91" t="s">
        <v>945</v>
      </c>
      <c r="D284" s="72">
        <v>0</v>
      </c>
      <c r="E284" s="73">
        <v>0</v>
      </c>
      <c r="F284" s="73">
        <v>1603350</v>
      </c>
      <c r="G284" s="73">
        <v>0.1</v>
      </c>
      <c r="H284" s="73">
        <v>1603350</v>
      </c>
      <c r="I284" s="107">
        <f t="shared" si="29"/>
        <v>9.319152652085479E-4</v>
      </c>
      <c r="J284" s="73">
        <f t="shared" si="27"/>
        <v>0</v>
      </c>
      <c r="K284" s="72"/>
      <c r="L284" s="107">
        <f t="shared" si="30"/>
        <v>0</v>
      </c>
      <c r="M284" s="73">
        <f t="shared" si="31"/>
        <v>1603350</v>
      </c>
      <c r="N284" s="104">
        <f t="shared" si="28"/>
        <v>0</v>
      </c>
    </row>
    <row r="285" spans="1:14">
      <c r="A285" s="49"/>
      <c r="B285" s="155" t="s">
        <v>946</v>
      </c>
      <c r="C285" s="91" t="s">
        <v>947</v>
      </c>
      <c r="D285" s="72">
        <v>0</v>
      </c>
      <c r="E285" s="73">
        <v>0</v>
      </c>
      <c r="F285" s="73">
        <v>1928260</v>
      </c>
      <c r="G285" s="73">
        <v>0.1</v>
      </c>
      <c r="H285" s="73">
        <v>1928260</v>
      </c>
      <c r="I285" s="107">
        <f t="shared" si="29"/>
        <v>1.1207627338329338E-3</v>
      </c>
      <c r="J285" s="73">
        <f t="shared" si="27"/>
        <v>0</v>
      </c>
      <c r="K285" s="72"/>
      <c r="L285" s="107">
        <f t="shared" si="30"/>
        <v>0</v>
      </c>
      <c r="M285" s="73">
        <f t="shared" si="31"/>
        <v>1928260</v>
      </c>
      <c r="N285" s="104">
        <f t="shared" si="28"/>
        <v>0</v>
      </c>
    </row>
    <row r="286" spans="1:14">
      <c r="A286" s="49"/>
      <c r="B286" s="155" t="s">
        <v>948</v>
      </c>
      <c r="C286" s="91" t="s">
        <v>949</v>
      </c>
      <c r="D286" s="72">
        <v>0</v>
      </c>
      <c r="E286" s="73">
        <v>0</v>
      </c>
      <c r="F286" s="73">
        <v>4200000</v>
      </c>
      <c r="G286" s="73">
        <v>0.3</v>
      </c>
      <c r="H286" s="73">
        <v>4200000</v>
      </c>
      <c r="I286" s="107">
        <f t="shared" si="29"/>
        <v>2.4411663790662682E-3</v>
      </c>
      <c r="J286" s="73">
        <f t="shared" si="27"/>
        <v>0</v>
      </c>
      <c r="K286" s="72"/>
      <c r="L286" s="107">
        <f t="shared" si="30"/>
        <v>0</v>
      </c>
      <c r="M286" s="73">
        <f t="shared" si="31"/>
        <v>4200000</v>
      </c>
      <c r="N286" s="104">
        <f t="shared" si="28"/>
        <v>0</v>
      </c>
    </row>
    <row r="287" spans="1:14">
      <c r="A287" s="49"/>
      <c r="B287" s="155" t="s">
        <v>950</v>
      </c>
      <c r="C287" s="91" t="s">
        <v>951</v>
      </c>
      <c r="D287" s="72">
        <v>0</v>
      </c>
      <c r="E287" s="73">
        <v>0</v>
      </c>
      <c r="F287" s="73">
        <v>2450000</v>
      </c>
      <c r="G287" s="73">
        <v>0.2</v>
      </c>
      <c r="H287" s="73">
        <v>2450000</v>
      </c>
      <c r="I287" s="107">
        <f t="shared" si="29"/>
        <v>1.4240137211219898E-3</v>
      </c>
      <c r="J287" s="73">
        <f t="shared" si="27"/>
        <v>0</v>
      </c>
      <c r="K287" s="72"/>
      <c r="L287" s="107">
        <f t="shared" si="30"/>
        <v>0</v>
      </c>
      <c r="M287" s="73">
        <f t="shared" si="31"/>
        <v>2450000</v>
      </c>
      <c r="N287" s="104">
        <f t="shared" si="28"/>
        <v>0</v>
      </c>
    </row>
    <row r="288" spans="1:14">
      <c r="A288" s="49"/>
      <c r="B288" s="155" t="s">
        <v>952</v>
      </c>
      <c r="C288" s="91" t="s">
        <v>953</v>
      </c>
      <c r="D288" s="72">
        <v>0</v>
      </c>
      <c r="E288" s="73">
        <v>0</v>
      </c>
      <c r="F288" s="73">
        <v>2450000</v>
      </c>
      <c r="G288" s="73">
        <v>0.2</v>
      </c>
      <c r="H288" s="73">
        <v>2450000</v>
      </c>
      <c r="I288" s="107">
        <f t="shared" si="29"/>
        <v>1.4240137211219898E-3</v>
      </c>
      <c r="J288" s="73">
        <f t="shared" si="27"/>
        <v>0</v>
      </c>
      <c r="K288" s="72"/>
      <c r="L288" s="107">
        <f t="shared" si="30"/>
        <v>0</v>
      </c>
      <c r="M288" s="73">
        <f t="shared" si="31"/>
        <v>2450000</v>
      </c>
      <c r="N288" s="104">
        <f t="shared" si="28"/>
        <v>0</v>
      </c>
    </row>
    <row r="289" spans="1:14">
      <c r="A289" s="49"/>
      <c r="B289" s="155" t="s">
        <v>954</v>
      </c>
      <c r="C289" s="91" t="s">
        <v>955</v>
      </c>
      <c r="D289" s="72">
        <v>0</v>
      </c>
      <c r="E289" s="73">
        <v>0</v>
      </c>
      <c r="F289" s="73">
        <v>1995000</v>
      </c>
      <c r="G289" s="73">
        <v>0.1</v>
      </c>
      <c r="H289" s="73">
        <v>1995000</v>
      </c>
      <c r="I289" s="107">
        <f t="shared" si="29"/>
        <v>1.1595540300564774E-3</v>
      </c>
      <c r="J289" s="73">
        <f t="shared" si="27"/>
        <v>0</v>
      </c>
      <c r="K289" s="72"/>
      <c r="L289" s="107">
        <f t="shared" si="30"/>
        <v>0</v>
      </c>
      <c r="M289" s="73">
        <f t="shared" si="31"/>
        <v>1995000</v>
      </c>
      <c r="N289" s="104">
        <f t="shared" si="28"/>
        <v>0</v>
      </c>
    </row>
    <row r="290" spans="1:14">
      <c r="A290" s="49"/>
      <c r="B290" s="155" t="s">
        <v>956</v>
      </c>
      <c r="C290" s="91" t="s">
        <v>957</v>
      </c>
      <c r="D290" s="72">
        <v>0</v>
      </c>
      <c r="E290" s="73">
        <v>0</v>
      </c>
      <c r="F290" s="73">
        <v>1785000</v>
      </c>
      <c r="G290" s="73">
        <v>0.1</v>
      </c>
      <c r="H290" s="73">
        <v>1785000</v>
      </c>
      <c r="I290" s="107">
        <f t="shared" si="29"/>
        <v>1.037495711103164E-3</v>
      </c>
      <c r="J290" s="73">
        <f t="shared" si="27"/>
        <v>0</v>
      </c>
      <c r="K290" s="72"/>
      <c r="L290" s="107">
        <f t="shared" si="30"/>
        <v>0</v>
      </c>
      <c r="M290" s="73">
        <f t="shared" si="31"/>
        <v>1785000</v>
      </c>
      <c r="N290" s="104">
        <f t="shared" si="28"/>
        <v>0</v>
      </c>
    </row>
    <row r="291" spans="1:14">
      <c r="A291" s="49"/>
      <c r="B291" s="155" t="s">
        <v>958</v>
      </c>
      <c r="C291" s="91" t="s">
        <v>959</v>
      </c>
      <c r="D291" s="72">
        <v>0</v>
      </c>
      <c r="E291" s="73">
        <v>0</v>
      </c>
      <c r="F291" s="73">
        <v>1995000</v>
      </c>
      <c r="G291" s="73">
        <v>0.1</v>
      </c>
      <c r="H291" s="73">
        <v>1995000</v>
      </c>
      <c r="I291" s="107">
        <f t="shared" si="29"/>
        <v>1.1595540300564774E-3</v>
      </c>
      <c r="J291" s="73">
        <f t="shared" si="27"/>
        <v>0</v>
      </c>
      <c r="K291" s="72"/>
      <c r="L291" s="107">
        <f t="shared" si="30"/>
        <v>0</v>
      </c>
      <c r="M291" s="73">
        <f t="shared" si="31"/>
        <v>1995000</v>
      </c>
      <c r="N291" s="104">
        <f t="shared" si="28"/>
        <v>0</v>
      </c>
    </row>
    <row r="292" spans="1:14">
      <c r="A292" s="49"/>
      <c r="B292" s="155" t="s">
        <v>960</v>
      </c>
      <c r="C292" s="91" t="s">
        <v>961</v>
      </c>
      <c r="D292" s="72">
        <v>0</v>
      </c>
      <c r="E292" s="73">
        <v>0</v>
      </c>
      <c r="F292" s="73">
        <v>2450000</v>
      </c>
      <c r="G292" s="73">
        <v>0.2</v>
      </c>
      <c r="H292" s="73">
        <v>2450000</v>
      </c>
      <c r="I292" s="107">
        <f t="shared" si="29"/>
        <v>1.4240137211219898E-3</v>
      </c>
      <c r="J292" s="73">
        <f t="shared" si="27"/>
        <v>0</v>
      </c>
      <c r="K292" s="72"/>
      <c r="L292" s="107">
        <f t="shared" si="30"/>
        <v>0</v>
      </c>
      <c r="M292" s="73">
        <f t="shared" si="31"/>
        <v>2450000</v>
      </c>
      <c r="N292" s="104">
        <f t="shared" si="28"/>
        <v>0</v>
      </c>
    </row>
    <row r="293" spans="1:14">
      <c r="A293" s="49"/>
      <c r="B293" s="155" t="s">
        <v>962</v>
      </c>
      <c r="C293" s="91" t="s">
        <v>963</v>
      </c>
      <c r="D293" s="72">
        <v>0</v>
      </c>
      <c r="E293" s="73">
        <v>0</v>
      </c>
      <c r="F293" s="73">
        <v>1500000</v>
      </c>
      <c r="G293" s="73">
        <v>0.1</v>
      </c>
      <c r="H293" s="73">
        <v>1500000</v>
      </c>
      <c r="I293" s="107">
        <f t="shared" si="29"/>
        <v>8.7184513538081008E-4</v>
      </c>
      <c r="J293" s="73">
        <f t="shared" si="27"/>
        <v>0</v>
      </c>
      <c r="K293" s="72"/>
      <c r="L293" s="107">
        <f t="shared" si="30"/>
        <v>0</v>
      </c>
      <c r="M293" s="73">
        <f t="shared" si="31"/>
        <v>1500000</v>
      </c>
      <c r="N293" s="104">
        <f t="shared" si="28"/>
        <v>0</v>
      </c>
    </row>
    <row r="294" spans="1:14">
      <c r="A294" s="49"/>
      <c r="B294" s="155" t="s">
        <v>964</v>
      </c>
      <c r="C294" s="91" t="s">
        <v>965</v>
      </c>
      <c r="D294" s="72">
        <v>0</v>
      </c>
      <c r="E294" s="73">
        <v>0</v>
      </c>
      <c r="F294" s="73">
        <v>2450000</v>
      </c>
      <c r="G294" s="73">
        <v>0.2</v>
      </c>
      <c r="H294" s="73">
        <v>2450000</v>
      </c>
      <c r="I294" s="107">
        <f t="shared" si="29"/>
        <v>1.4240137211219898E-3</v>
      </c>
      <c r="J294" s="73">
        <f t="shared" si="27"/>
        <v>0</v>
      </c>
      <c r="K294" s="72"/>
      <c r="L294" s="107">
        <f t="shared" si="30"/>
        <v>0</v>
      </c>
      <c r="M294" s="73">
        <f t="shared" si="31"/>
        <v>2450000</v>
      </c>
      <c r="N294" s="104">
        <f t="shared" si="28"/>
        <v>0</v>
      </c>
    </row>
    <row r="295" spans="1:14">
      <c r="A295" s="49"/>
      <c r="B295" s="155" t="s">
        <v>966</v>
      </c>
      <c r="C295" s="91" t="s">
        <v>967</v>
      </c>
      <c r="D295" s="72">
        <v>0</v>
      </c>
      <c r="E295" s="73">
        <v>0</v>
      </c>
      <c r="F295" s="73">
        <v>2450000</v>
      </c>
      <c r="G295" s="73">
        <v>0.2</v>
      </c>
      <c r="H295" s="73">
        <v>2450000</v>
      </c>
      <c r="I295" s="107">
        <f t="shared" si="29"/>
        <v>1.4240137211219898E-3</v>
      </c>
      <c r="J295" s="73">
        <f t="shared" si="27"/>
        <v>0</v>
      </c>
      <c r="K295" s="72"/>
      <c r="L295" s="107">
        <f t="shared" si="30"/>
        <v>0</v>
      </c>
      <c r="M295" s="73">
        <f t="shared" si="31"/>
        <v>2450000</v>
      </c>
      <c r="N295" s="104">
        <f t="shared" si="28"/>
        <v>0</v>
      </c>
    </row>
    <row r="296" spans="1:14">
      <c r="A296" s="49"/>
      <c r="B296" s="155" t="s">
        <v>968</v>
      </c>
      <c r="C296" s="91" t="s">
        <v>969</v>
      </c>
      <c r="D296" s="72">
        <v>0</v>
      </c>
      <c r="E296" s="73">
        <v>0</v>
      </c>
      <c r="F296" s="73">
        <v>5750000</v>
      </c>
      <c r="G296" s="73">
        <v>0.4</v>
      </c>
      <c r="H296" s="73">
        <v>5750000</v>
      </c>
      <c r="I296" s="107">
        <f t="shared" si="29"/>
        <v>3.3420730189597722E-3</v>
      </c>
      <c r="J296" s="73">
        <f t="shared" si="27"/>
        <v>0</v>
      </c>
      <c r="K296" s="72"/>
      <c r="L296" s="107">
        <f t="shared" si="30"/>
        <v>0</v>
      </c>
      <c r="M296" s="73">
        <f t="shared" si="31"/>
        <v>5750000</v>
      </c>
      <c r="N296" s="104">
        <f t="shared" si="28"/>
        <v>0</v>
      </c>
    </row>
    <row r="297" spans="1:14">
      <c r="A297" s="49"/>
      <c r="B297" s="155" t="s">
        <v>970</v>
      </c>
      <c r="C297" s="91" t="s">
        <v>971</v>
      </c>
      <c r="D297" s="72">
        <v>0</v>
      </c>
      <c r="E297" s="73">
        <v>0</v>
      </c>
      <c r="F297" s="73">
        <v>2069600</v>
      </c>
      <c r="G297" s="73">
        <v>0.1</v>
      </c>
      <c r="H297" s="73">
        <v>2069600</v>
      </c>
      <c r="I297" s="107">
        <f t="shared" si="29"/>
        <v>1.2029137947894165E-3</v>
      </c>
      <c r="J297" s="73">
        <f t="shared" si="27"/>
        <v>0</v>
      </c>
      <c r="K297" s="72"/>
      <c r="L297" s="107">
        <f t="shared" si="30"/>
        <v>0</v>
      </c>
      <c r="M297" s="73">
        <f t="shared" si="31"/>
        <v>2069600</v>
      </c>
      <c r="N297" s="104">
        <f t="shared" si="28"/>
        <v>0</v>
      </c>
    </row>
    <row r="298" spans="1:14">
      <c r="A298" s="49"/>
      <c r="B298" s="155" t="s">
        <v>972</v>
      </c>
      <c r="C298" s="91" t="s">
        <v>973</v>
      </c>
      <c r="D298" s="72">
        <v>0</v>
      </c>
      <c r="E298" s="73">
        <v>0</v>
      </c>
      <c r="F298" s="73">
        <v>2189540</v>
      </c>
      <c r="G298" s="73">
        <v>0.1</v>
      </c>
      <c r="H298" s="73">
        <v>2189540</v>
      </c>
      <c r="I298" s="107">
        <f t="shared" si="29"/>
        <v>1.272626531814466E-3</v>
      </c>
      <c r="J298" s="73">
        <f t="shared" si="27"/>
        <v>0</v>
      </c>
      <c r="K298" s="72"/>
      <c r="L298" s="107">
        <f t="shared" si="30"/>
        <v>0</v>
      </c>
      <c r="M298" s="73">
        <f t="shared" si="31"/>
        <v>2189540</v>
      </c>
      <c r="N298" s="104">
        <f t="shared" si="28"/>
        <v>0</v>
      </c>
    </row>
    <row r="299" spans="1:14">
      <c r="A299" s="49"/>
      <c r="B299" s="155" t="s">
        <v>974</v>
      </c>
      <c r="C299" s="91" t="s">
        <v>975</v>
      </c>
      <c r="D299" s="72">
        <v>0</v>
      </c>
      <c r="E299" s="73">
        <v>0</v>
      </c>
      <c r="F299" s="73">
        <v>3385600</v>
      </c>
      <c r="G299" s="73">
        <v>0.2</v>
      </c>
      <c r="H299" s="73">
        <v>3385600</v>
      </c>
      <c r="I299" s="107">
        <f t="shared" si="29"/>
        <v>1.9678125935635137E-3</v>
      </c>
      <c r="J299" s="73">
        <f t="shared" si="27"/>
        <v>0</v>
      </c>
      <c r="K299" s="72"/>
      <c r="L299" s="107">
        <f t="shared" si="30"/>
        <v>0</v>
      </c>
      <c r="M299" s="73">
        <f t="shared" si="31"/>
        <v>3385600</v>
      </c>
      <c r="N299" s="104">
        <f t="shared" si="28"/>
        <v>0</v>
      </c>
    </row>
    <row r="300" spans="1:14">
      <c r="A300" s="49"/>
      <c r="B300" s="155" t="s">
        <v>976</v>
      </c>
      <c r="C300" s="91" t="s">
        <v>977</v>
      </c>
      <c r="D300" s="72">
        <v>0</v>
      </c>
      <c r="E300" s="73">
        <v>0</v>
      </c>
      <c r="F300" s="73">
        <v>5585570</v>
      </c>
      <c r="G300" s="73">
        <v>0.4</v>
      </c>
      <c r="H300" s="73">
        <v>5585570</v>
      </c>
      <c r="I300" s="107">
        <f t="shared" si="29"/>
        <v>3.2465013552193276E-3</v>
      </c>
      <c r="J300" s="73">
        <f t="shared" si="27"/>
        <v>0</v>
      </c>
      <c r="K300" s="72"/>
      <c r="L300" s="107">
        <f t="shared" si="30"/>
        <v>0</v>
      </c>
      <c r="M300" s="73">
        <f t="shared" si="31"/>
        <v>5585570</v>
      </c>
      <c r="N300" s="104">
        <f t="shared" si="28"/>
        <v>0</v>
      </c>
    </row>
    <row r="301" spans="1:14">
      <c r="A301" s="49"/>
      <c r="B301" s="155" t="s">
        <v>978</v>
      </c>
      <c r="C301" s="91" t="s">
        <v>979</v>
      </c>
      <c r="D301" s="72">
        <v>0</v>
      </c>
      <c r="E301" s="73">
        <v>0</v>
      </c>
      <c r="F301" s="73">
        <v>3931200</v>
      </c>
      <c r="G301" s="73">
        <v>0.3</v>
      </c>
      <c r="H301" s="73">
        <v>3931200</v>
      </c>
      <c r="I301" s="107">
        <f t="shared" si="29"/>
        <v>2.2849317308060273E-3</v>
      </c>
      <c r="J301" s="73">
        <f t="shared" si="27"/>
        <v>0</v>
      </c>
      <c r="K301" s="72"/>
      <c r="L301" s="107">
        <f t="shared" si="30"/>
        <v>0</v>
      </c>
      <c r="M301" s="73">
        <f t="shared" si="31"/>
        <v>3931200</v>
      </c>
      <c r="N301" s="104">
        <f t="shared" si="28"/>
        <v>0</v>
      </c>
    </row>
    <row r="302" spans="1:14">
      <c r="A302" s="49"/>
      <c r="B302" s="155" t="s">
        <v>980</v>
      </c>
      <c r="C302" s="91" t="s">
        <v>981</v>
      </c>
      <c r="D302" s="72">
        <v>0</v>
      </c>
      <c r="E302" s="73">
        <v>0</v>
      </c>
      <c r="F302" s="73">
        <v>5000000</v>
      </c>
      <c r="G302" s="73">
        <v>0.3</v>
      </c>
      <c r="H302" s="73">
        <v>5000000</v>
      </c>
      <c r="I302" s="107">
        <f t="shared" si="29"/>
        <v>2.9061504512693671E-3</v>
      </c>
      <c r="J302" s="73">
        <f t="shared" si="27"/>
        <v>0</v>
      </c>
      <c r="K302" s="72"/>
      <c r="L302" s="107">
        <f t="shared" si="30"/>
        <v>0</v>
      </c>
      <c r="M302" s="73">
        <f t="shared" si="31"/>
        <v>5000000</v>
      </c>
      <c r="N302" s="104">
        <f t="shared" si="28"/>
        <v>0</v>
      </c>
    </row>
    <row r="303" spans="1:14">
      <c r="A303" s="49"/>
      <c r="B303" s="155" t="s">
        <v>982</v>
      </c>
      <c r="C303" s="91" t="s">
        <v>983</v>
      </c>
      <c r="D303" s="72">
        <v>0</v>
      </c>
      <c r="E303" s="73">
        <v>0</v>
      </c>
      <c r="F303" s="73">
        <v>2200000</v>
      </c>
      <c r="G303" s="73">
        <v>0.1</v>
      </c>
      <c r="H303" s="73">
        <v>2200000</v>
      </c>
      <c r="I303" s="107">
        <f t="shared" si="29"/>
        <v>1.2787061985585215E-3</v>
      </c>
      <c r="J303" s="73">
        <f t="shared" si="27"/>
        <v>0</v>
      </c>
      <c r="K303" s="72"/>
      <c r="L303" s="107">
        <f t="shared" si="30"/>
        <v>0</v>
      </c>
      <c r="M303" s="73">
        <f t="shared" si="31"/>
        <v>2200000</v>
      </c>
      <c r="N303" s="104">
        <f t="shared" si="28"/>
        <v>0</v>
      </c>
    </row>
    <row r="304" spans="1:14">
      <c r="A304" s="49"/>
      <c r="B304" s="155" t="s">
        <v>984</v>
      </c>
      <c r="C304" s="91" t="s">
        <v>985</v>
      </c>
      <c r="D304" s="72">
        <v>0</v>
      </c>
      <c r="E304" s="73">
        <v>0</v>
      </c>
      <c r="F304" s="73">
        <v>1800000</v>
      </c>
      <c r="G304" s="73">
        <v>0.1</v>
      </c>
      <c r="H304" s="73">
        <v>1800000</v>
      </c>
      <c r="I304" s="107">
        <f t="shared" si="29"/>
        <v>1.0462141624569721E-3</v>
      </c>
      <c r="J304" s="73">
        <f t="shared" si="27"/>
        <v>0</v>
      </c>
      <c r="K304" s="72"/>
      <c r="L304" s="107">
        <f t="shared" si="30"/>
        <v>0</v>
      </c>
      <c r="M304" s="73">
        <f t="shared" si="31"/>
        <v>1800000</v>
      </c>
      <c r="N304" s="104">
        <f t="shared" si="28"/>
        <v>0</v>
      </c>
    </row>
    <row r="305" spans="1:14">
      <c r="A305" s="49"/>
      <c r="B305" s="155" t="s">
        <v>986</v>
      </c>
      <c r="C305" s="91" t="s">
        <v>987</v>
      </c>
      <c r="D305" s="72">
        <v>0</v>
      </c>
      <c r="E305" s="73">
        <v>0</v>
      </c>
      <c r="F305" s="73">
        <v>3988804</v>
      </c>
      <c r="G305" s="73">
        <v>0.3</v>
      </c>
      <c r="H305" s="73">
        <v>3988804</v>
      </c>
      <c r="I305" s="107">
        <f t="shared" si="29"/>
        <v>2.3184129089250114E-3</v>
      </c>
      <c r="J305" s="73">
        <f t="shared" ref="J305:J313" si="34">H305-F305</f>
        <v>0</v>
      </c>
      <c r="K305" s="72"/>
      <c r="L305" s="107">
        <f t="shared" si="30"/>
        <v>0</v>
      </c>
      <c r="M305" s="73">
        <f t="shared" si="31"/>
        <v>3988804</v>
      </c>
      <c r="N305" s="104">
        <f t="shared" ref="N305:N313" si="35">K305/H305</f>
        <v>0</v>
      </c>
    </row>
    <row r="306" spans="1:14">
      <c r="A306" s="49"/>
      <c r="B306" s="70" t="s">
        <v>1153</v>
      </c>
      <c r="C306" s="91" t="s">
        <v>1154</v>
      </c>
      <c r="D306" s="72"/>
      <c r="E306" s="73">
        <v>0</v>
      </c>
      <c r="F306" s="73">
        <v>0</v>
      </c>
      <c r="G306" s="73">
        <v>0</v>
      </c>
      <c r="H306" s="73">
        <v>162500</v>
      </c>
      <c r="I306" s="107">
        <f t="shared" si="29"/>
        <v>9.4449889666254434E-5</v>
      </c>
      <c r="J306" s="73">
        <f t="shared" si="34"/>
        <v>162500</v>
      </c>
      <c r="K306" s="72"/>
      <c r="L306" s="107">
        <f t="shared" si="30"/>
        <v>0</v>
      </c>
      <c r="M306" s="73">
        <f t="shared" si="31"/>
        <v>162500</v>
      </c>
      <c r="N306" s="104">
        <f t="shared" si="35"/>
        <v>0</v>
      </c>
    </row>
    <row r="307" spans="1:14">
      <c r="A307" s="49"/>
      <c r="B307" s="70" t="s">
        <v>1155</v>
      </c>
      <c r="C307" s="91" t="s">
        <v>1156</v>
      </c>
      <c r="D307" s="72"/>
      <c r="E307" s="73">
        <v>0</v>
      </c>
      <c r="F307" s="73">
        <v>0</v>
      </c>
      <c r="G307" s="73">
        <v>0</v>
      </c>
      <c r="H307" s="73">
        <v>119400</v>
      </c>
      <c r="I307" s="107">
        <f t="shared" ref="I307" si="36">H307/$H$337</f>
        <v>6.9398872776312487E-5</v>
      </c>
      <c r="J307" s="73">
        <f t="shared" ref="J307" si="37">H307-F307</f>
        <v>119400</v>
      </c>
      <c r="K307" s="72"/>
      <c r="L307" s="107">
        <f t="shared" ref="L307" si="38">K307/$K$337</f>
        <v>0</v>
      </c>
      <c r="M307" s="73">
        <f t="shared" ref="M307" si="39">H307-K307</f>
        <v>119400</v>
      </c>
      <c r="N307" s="104">
        <f t="shared" ref="N307" si="40">K307/H307</f>
        <v>0</v>
      </c>
    </row>
    <row r="308" spans="1:14">
      <c r="A308" s="49"/>
      <c r="B308" s="70" t="s">
        <v>492</v>
      </c>
      <c r="C308" s="91" t="s">
        <v>493</v>
      </c>
      <c r="D308" s="72">
        <v>144190</v>
      </c>
      <c r="E308" s="73">
        <v>0</v>
      </c>
      <c r="F308" s="73">
        <v>0</v>
      </c>
      <c r="G308" s="73">
        <v>0</v>
      </c>
      <c r="H308" s="73"/>
      <c r="I308" s="107">
        <f t="shared" si="29"/>
        <v>0</v>
      </c>
      <c r="J308" s="73">
        <f t="shared" si="34"/>
        <v>0</v>
      </c>
      <c r="K308" s="72"/>
      <c r="L308" s="107">
        <f t="shared" si="30"/>
        <v>0</v>
      </c>
      <c r="M308" s="73">
        <f t="shared" si="31"/>
        <v>0</v>
      </c>
      <c r="N308" s="104" t="e">
        <f t="shared" si="35"/>
        <v>#DIV/0!</v>
      </c>
    </row>
    <row r="309" spans="1:14">
      <c r="A309" s="49"/>
      <c r="B309" s="155" t="s">
        <v>988</v>
      </c>
      <c r="C309" s="91" t="s">
        <v>989</v>
      </c>
      <c r="D309" s="72">
        <v>0</v>
      </c>
      <c r="E309" s="73">
        <v>0</v>
      </c>
      <c r="F309" s="73">
        <v>458194</v>
      </c>
      <c r="G309" s="73">
        <v>0</v>
      </c>
      <c r="H309" s="73">
        <v>458194</v>
      </c>
      <c r="I309" s="107">
        <f t="shared" ref="I309:I313" si="41">H309/$H$337</f>
        <v>2.6631613997378327E-4</v>
      </c>
      <c r="J309" s="73">
        <f t="shared" si="34"/>
        <v>0</v>
      </c>
      <c r="K309" s="72"/>
      <c r="L309" s="107">
        <f>K309/$K$337</f>
        <v>0</v>
      </c>
      <c r="M309" s="73">
        <f t="shared" ref="M309:M314" si="42">H309-K309</f>
        <v>458194</v>
      </c>
      <c r="N309" s="104">
        <f t="shared" si="35"/>
        <v>0</v>
      </c>
    </row>
    <row r="310" spans="1:14">
      <c r="A310" s="49"/>
      <c r="B310" s="70" t="s">
        <v>990</v>
      </c>
      <c r="C310" s="91" t="s">
        <v>991</v>
      </c>
      <c r="D310" s="72">
        <v>3600</v>
      </c>
      <c r="E310" s="73">
        <v>0</v>
      </c>
      <c r="F310" s="73">
        <v>0</v>
      </c>
      <c r="G310" s="73">
        <v>0</v>
      </c>
      <c r="H310" s="73"/>
      <c r="I310" s="107">
        <f t="shared" si="41"/>
        <v>0</v>
      </c>
      <c r="J310" s="73">
        <f t="shared" si="34"/>
        <v>0</v>
      </c>
      <c r="K310" s="72">
        <v>3600</v>
      </c>
      <c r="L310" s="107">
        <f>K310/$K$337</f>
        <v>3.176907761344352E-6</v>
      </c>
      <c r="M310" s="73">
        <f t="shared" si="42"/>
        <v>-3600</v>
      </c>
      <c r="N310" s="104" t="e">
        <f t="shared" si="35"/>
        <v>#DIV/0!</v>
      </c>
    </row>
    <row r="311" spans="1:14">
      <c r="A311" s="49"/>
      <c r="B311" s="70" t="s">
        <v>992</v>
      </c>
      <c r="C311" s="91" t="s">
        <v>993</v>
      </c>
      <c r="D311" s="72">
        <v>0</v>
      </c>
      <c r="E311" s="73">
        <v>0</v>
      </c>
      <c r="F311" s="73">
        <v>0</v>
      </c>
      <c r="G311" s="73">
        <v>0</v>
      </c>
      <c r="H311" s="73"/>
      <c r="I311" s="107">
        <f t="shared" si="41"/>
        <v>0</v>
      </c>
      <c r="J311" s="73">
        <f t="shared" si="34"/>
        <v>0</v>
      </c>
      <c r="K311" s="72">
        <v>860</v>
      </c>
      <c r="L311" s="107">
        <f>K311/$K$337</f>
        <v>7.5892796521003967E-7</v>
      </c>
      <c r="M311" s="73">
        <f t="shared" si="42"/>
        <v>-860</v>
      </c>
      <c r="N311" s="104" t="e">
        <f t="shared" si="35"/>
        <v>#DIV/0!</v>
      </c>
    </row>
    <row r="312" spans="1:14">
      <c r="A312" s="49"/>
      <c r="B312" s="70" t="s">
        <v>994</v>
      </c>
      <c r="C312" s="91" t="s">
        <v>995</v>
      </c>
      <c r="D312" s="72">
        <v>0</v>
      </c>
      <c r="E312" s="73">
        <v>0</v>
      </c>
      <c r="F312" s="73">
        <v>0</v>
      </c>
      <c r="G312" s="73">
        <v>0</v>
      </c>
      <c r="H312" s="73"/>
      <c r="I312" s="107">
        <f t="shared" si="41"/>
        <v>0</v>
      </c>
      <c r="J312" s="73">
        <f t="shared" si="34"/>
        <v>0</v>
      </c>
      <c r="K312" s="72">
        <v>1749513</v>
      </c>
      <c r="L312" s="107">
        <f>K312/$K$337</f>
        <v>1.5439003967424559E-3</v>
      </c>
      <c r="M312" s="73">
        <f t="shared" si="42"/>
        <v>-1749513</v>
      </c>
      <c r="N312" s="104" t="e">
        <f t="shared" si="35"/>
        <v>#DIV/0!</v>
      </c>
    </row>
    <row r="313" spans="1:14">
      <c r="A313" s="49"/>
      <c r="B313" s="70"/>
      <c r="C313" s="92" t="s">
        <v>57</v>
      </c>
      <c r="D313" s="77">
        <v>219923220</v>
      </c>
      <c r="E313" s="78">
        <v>20.8</v>
      </c>
      <c r="F313" s="78">
        <v>300000000</v>
      </c>
      <c r="G313" s="78">
        <v>20.100000000000001</v>
      </c>
      <c r="H313" s="78">
        <f>SUM(H96:H312)</f>
        <v>300000000</v>
      </c>
      <c r="I313" s="108">
        <f t="shared" si="41"/>
        <v>0.17436902707616203</v>
      </c>
      <c r="J313" s="78">
        <f t="shared" si="34"/>
        <v>0</v>
      </c>
      <c r="K313" s="77">
        <f>SUM(K95:K312)</f>
        <v>186715040</v>
      </c>
      <c r="L313" s="108">
        <f>K313/$K$337</f>
        <v>0.16477123881547809</v>
      </c>
      <c r="M313" s="78">
        <f t="shared" si="42"/>
        <v>113284960</v>
      </c>
      <c r="N313" s="105">
        <f t="shared" si="35"/>
        <v>0.62238346666666666</v>
      </c>
    </row>
    <row r="314" spans="1:14">
      <c r="A314" s="49"/>
      <c r="B314" s="70"/>
      <c r="C314" s="90" t="s">
        <v>87</v>
      </c>
      <c r="D314" s="82">
        <v>98888405.950000003</v>
      </c>
      <c r="E314" s="83">
        <v>100</v>
      </c>
      <c r="F314" s="83"/>
      <c r="G314" s="83"/>
      <c r="H314" s="83"/>
      <c r="I314" s="83"/>
      <c r="J314" s="83"/>
      <c r="K314" s="82">
        <f>K315+K325</f>
        <v>116093384.77</v>
      </c>
      <c r="L314" s="83">
        <f>K314/$K$337</f>
        <v>0.10244943753237477</v>
      </c>
      <c r="M314" s="83">
        <f t="shared" si="42"/>
        <v>-116093384.77</v>
      </c>
      <c r="N314" s="84"/>
    </row>
    <row r="315" spans="1:14">
      <c r="A315" s="49"/>
      <c r="B315" s="70"/>
      <c r="C315" s="90" t="s">
        <v>88</v>
      </c>
      <c r="D315" s="82">
        <v>79413238.950000003</v>
      </c>
      <c r="E315" s="83">
        <v>80.3</v>
      </c>
      <c r="F315" s="83"/>
      <c r="G315" s="83"/>
      <c r="H315" s="83"/>
      <c r="I315" s="83"/>
      <c r="J315" s="83"/>
      <c r="K315" s="82">
        <f>SUM(K316:K324)</f>
        <v>81183348.769999996</v>
      </c>
      <c r="L315" s="83"/>
      <c r="M315" s="83"/>
      <c r="N315" s="84"/>
    </row>
    <row r="316" spans="1:14">
      <c r="A316" s="49"/>
      <c r="B316" s="70" t="s">
        <v>66</v>
      </c>
      <c r="C316" s="91" t="s">
        <v>67</v>
      </c>
      <c r="D316" s="72"/>
      <c r="E316" s="73"/>
      <c r="F316" s="73"/>
      <c r="G316" s="73"/>
      <c r="H316" s="73"/>
      <c r="I316" s="73"/>
      <c r="J316" s="73"/>
      <c r="K316" s="72"/>
      <c r="L316" s="73"/>
      <c r="M316" s="73"/>
      <c r="N316" s="74"/>
    </row>
    <row r="317" spans="1:14">
      <c r="A317" s="49"/>
      <c r="B317" s="70" t="s">
        <v>520</v>
      </c>
      <c r="C317" s="91" t="s">
        <v>521</v>
      </c>
      <c r="D317" s="72">
        <v>7920</v>
      </c>
      <c r="E317" s="73">
        <v>0</v>
      </c>
      <c r="F317" s="73"/>
      <c r="G317" s="73"/>
      <c r="H317" s="73"/>
      <c r="I317" s="73"/>
      <c r="J317" s="73"/>
      <c r="K317" s="72"/>
      <c r="L317" s="73"/>
      <c r="M317" s="73"/>
      <c r="N317" s="74"/>
    </row>
    <row r="318" spans="1:14">
      <c r="A318" s="49"/>
      <c r="B318" s="70" t="s">
        <v>996</v>
      </c>
      <c r="C318" s="91" t="s">
        <v>997</v>
      </c>
      <c r="D318" s="72">
        <v>100000</v>
      </c>
      <c r="E318" s="73">
        <v>0.1</v>
      </c>
      <c r="F318" s="73"/>
      <c r="G318" s="73"/>
      <c r="H318" s="73"/>
      <c r="I318" s="73"/>
      <c r="J318" s="73"/>
      <c r="K318" s="72"/>
      <c r="L318" s="73"/>
      <c r="M318" s="73"/>
      <c r="N318" s="74"/>
    </row>
    <row r="319" spans="1:14">
      <c r="A319" s="49"/>
      <c r="B319" s="70" t="s">
        <v>198</v>
      </c>
      <c r="C319" s="91" t="s">
        <v>199</v>
      </c>
      <c r="D319" s="72">
        <v>0</v>
      </c>
      <c r="E319" s="73">
        <v>0</v>
      </c>
      <c r="F319" s="73"/>
      <c r="G319" s="73"/>
      <c r="H319" s="73"/>
      <c r="I319" s="73"/>
      <c r="J319" s="73"/>
      <c r="K319" s="72">
        <v>45100</v>
      </c>
      <c r="L319" s="73"/>
      <c r="M319" s="73"/>
      <c r="N319" s="74"/>
    </row>
    <row r="320" spans="1:14">
      <c r="A320" s="49"/>
      <c r="B320" s="70" t="s">
        <v>290</v>
      </c>
      <c r="C320" s="91" t="s">
        <v>291</v>
      </c>
      <c r="D320" s="72">
        <v>54008997</v>
      </c>
      <c r="E320" s="73">
        <v>54.6</v>
      </c>
      <c r="F320" s="73"/>
      <c r="G320" s="73"/>
      <c r="H320" s="73"/>
      <c r="I320" s="73"/>
      <c r="J320" s="73"/>
      <c r="K320" s="72">
        <v>48088152</v>
      </c>
      <c r="L320" s="73"/>
      <c r="M320" s="73"/>
      <c r="N320" s="74"/>
    </row>
    <row r="321" spans="1:14">
      <c r="A321" s="49"/>
      <c r="B321" s="70" t="s">
        <v>506</v>
      </c>
      <c r="C321" s="91" t="s">
        <v>507</v>
      </c>
      <c r="D321" s="72">
        <v>20567977</v>
      </c>
      <c r="E321" s="73">
        <v>20.8</v>
      </c>
      <c r="F321" s="73"/>
      <c r="G321" s="73"/>
      <c r="H321" s="73"/>
      <c r="I321" s="73"/>
      <c r="J321" s="73"/>
      <c r="K321" s="72">
        <v>27637686</v>
      </c>
      <c r="L321" s="73"/>
      <c r="M321" s="73"/>
      <c r="N321" s="74"/>
    </row>
    <row r="322" spans="1:14">
      <c r="A322" s="49"/>
      <c r="B322" s="70" t="s">
        <v>508</v>
      </c>
      <c r="C322" s="91" t="s">
        <v>509</v>
      </c>
      <c r="D322" s="72">
        <v>423801</v>
      </c>
      <c r="E322" s="73">
        <v>0.4</v>
      </c>
      <c r="F322" s="73"/>
      <c r="G322" s="73"/>
      <c r="H322" s="73"/>
      <c r="I322" s="73"/>
      <c r="J322" s="73"/>
      <c r="K322" s="72">
        <v>3260947</v>
      </c>
      <c r="L322" s="73"/>
      <c r="M322" s="73"/>
      <c r="N322" s="74"/>
    </row>
    <row r="323" spans="1:14">
      <c r="A323" s="49"/>
      <c r="B323" s="70" t="s">
        <v>294</v>
      </c>
      <c r="C323" s="91" t="s">
        <v>295</v>
      </c>
      <c r="D323" s="72">
        <v>0</v>
      </c>
      <c r="E323" s="73">
        <v>0</v>
      </c>
      <c r="F323" s="73"/>
      <c r="G323" s="73"/>
      <c r="H323" s="73"/>
      <c r="I323" s="73"/>
      <c r="J323" s="73"/>
      <c r="K323" s="72"/>
      <c r="L323" s="73"/>
      <c r="M323" s="73"/>
      <c r="N323" s="74"/>
    </row>
    <row r="324" spans="1:14">
      <c r="A324" s="49"/>
      <c r="B324" s="70" t="s">
        <v>540</v>
      </c>
      <c r="C324" s="91" t="s">
        <v>541</v>
      </c>
      <c r="D324" s="72">
        <v>4304543.95</v>
      </c>
      <c r="E324" s="73">
        <v>4.4000000000000004</v>
      </c>
      <c r="F324" s="73"/>
      <c r="G324" s="73"/>
      <c r="H324" s="73"/>
      <c r="I324" s="73"/>
      <c r="J324" s="73"/>
      <c r="K324" s="72">
        <v>2151463.77</v>
      </c>
      <c r="L324" s="73"/>
      <c r="M324" s="73"/>
      <c r="N324" s="74"/>
    </row>
    <row r="325" spans="1:14">
      <c r="A325" s="49"/>
      <c r="B325" s="70"/>
      <c r="C325" s="90" t="s">
        <v>195</v>
      </c>
      <c r="D325" s="82">
        <v>19475167</v>
      </c>
      <c r="E325" s="83">
        <v>19.7</v>
      </c>
      <c r="F325" s="83"/>
      <c r="G325" s="83"/>
      <c r="H325" s="83"/>
      <c r="I325" s="83"/>
      <c r="J325" s="83"/>
      <c r="K325" s="82">
        <f>SUM(K327:K336)</f>
        <v>34910036</v>
      </c>
      <c r="L325" s="83"/>
      <c r="M325" s="83"/>
      <c r="N325" s="84"/>
    </row>
    <row r="326" spans="1:14">
      <c r="A326" s="49"/>
      <c r="B326" s="70" t="s">
        <v>66</v>
      </c>
      <c r="C326" s="91" t="s">
        <v>67</v>
      </c>
      <c r="D326" s="72"/>
      <c r="E326" s="73"/>
      <c r="F326" s="73"/>
      <c r="G326" s="73"/>
      <c r="H326" s="73"/>
      <c r="I326" s="73"/>
      <c r="J326" s="73"/>
      <c r="K326" s="72"/>
      <c r="L326" s="73"/>
      <c r="M326" s="73"/>
      <c r="N326" s="74"/>
    </row>
    <row r="327" spans="1:14">
      <c r="A327" s="49"/>
      <c r="B327" s="70" t="s">
        <v>544</v>
      </c>
      <c r="C327" s="91" t="s">
        <v>545</v>
      </c>
      <c r="D327" s="72">
        <v>1492000</v>
      </c>
      <c r="E327" s="73">
        <v>1.5</v>
      </c>
      <c r="F327" s="73"/>
      <c r="G327" s="73"/>
      <c r="H327" s="73"/>
      <c r="I327" s="73"/>
      <c r="J327" s="73"/>
      <c r="K327" s="72">
        <v>338760</v>
      </c>
      <c r="L327" s="73"/>
      <c r="M327" s="73"/>
      <c r="N327" s="74"/>
    </row>
    <row r="328" spans="1:14">
      <c r="A328" s="49"/>
      <c r="B328" s="70" t="s">
        <v>564</v>
      </c>
      <c r="C328" s="91" t="s">
        <v>565</v>
      </c>
      <c r="D328" s="72">
        <v>255000</v>
      </c>
      <c r="E328" s="73">
        <v>0.3</v>
      </c>
      <c r="F328" s="73"/>
      <c r="G328" s="73"/>
      <c r="H328" s="73"/>
      <c r="I328" s="73"/>
      <c r="J328" s="73"/>
      <c r="K328" s="72"/>
      <c r="L328" s="73"/>
      <c r="M328" s="73"/>
      <c r="N328" s="74"/>
    </row>
    <row r="329" spans="1:14">
      <c r="A329" s="49"/>
      <c r="B329" s="70" t="s">
        <v>598</v>
      </c>
      <c r="C329" s="91" t="s">
        <v>599</v>
      </c>
      <c r="D329" s="72">
        <v>1325568</v>
      </c>
      <c r="E329" s="73">
        <v>1.3</v>
      </c>
      <c r="F329" s="73"/>
      <c r="G329" s="73"/>
      <c r="H329" s="73"/>
      <c r="I329" s="73"/>
      <c r="J329" s="73"/>
      <c r="K329" s="72"/>
      <c r="L329" s="73"/>
      <c r="M329" s="73"/>
      <c r="N329" s="74"/>
    </row>
    <row r="330" spans="1:14">
      <c r="A330" s="49"/>
      <c r="B330" s="70" t="s">
        <v>998</v>
      </c>
      <c r="C330" s="91" t="s">
        <v>999</v>
      </c>
      <c r="D330" s="72">
        <v>108300</v>
      </c>
      <c r="E330" s="73">
        <v>0.1</v>
      </c>
      <c r="F330" s="73"/>
      <c r="G330" s="73"/>
      <c r="H330" s="73"/>
      <c r="I330" s="73"/>
      <c r="J330" s="73"/>
      <c r="K330" s="72"/>
      <c r="L330" s="73"/>
      <c r="M330" s="73"/>
      <c r="N330" s="74"/>
    </row>
    <row r="331" spans="1:14">
      <c r="A331" s="49"/>
      <c r="B331" s="70" t="s">
        <v>514</v>
      </c>
      <c r="C331" s="91" t="s">
        <v>515</v>
      </c>
      <c r="D331" s="72">
        <v>5066882</v>
      </c>
      <c r="E331" s="73">
        <v>5.0999999999999996</v>
      </c>
      <c r="F331" s="73"/>
      <c r="G331" s="73"/>
      <c r="H331" s="73"/>
      <c r="I331" s="73"/>
      <c r="J331" s="73"/>
      <c r="K331" s="72">
        <v>1846762</v>
      </c>
      <c r="L331" s="73"/>
      <c r="M331" s="73"/>
      <c r="N331" s="74"/>
    </row>
    <row r="332" spans="1:14">
      <c r="A332" s="49"/>
      <c r="B332" s="70" t="s">
        <v>518</v>
      </c>
      <c r="C332" s="91" t="s">
        <v>519</v>
      </c>
      <c r="D332" s="72">
        <v>2584076</v>
      </c>
      <c r="E332" s="73">
        <v>2.6</v>
      </c>
      <c r="F332" s="73"/>
      <c r="G332" s="73"/>
      <c r="H332" s="73"/>
      <c r="I332" s="73"/>
      <c r="J332" s="73"/>
      <c r="K332" s="72"/>
      <c r="L332" s="73"/>
      <c r="M332" s="73"/>
      <c r="N332" s="74"/>
    </row>
    <row r="333" spans="1:14">
      <c r="A333" s="49"/>
      <c r="B333" s="70" t="s">
        <v>520</v>
      </c>
      <c r="C333" s="91" t="s">
        <v>521</v>
      </c>
      <c r="D333" s="72">
        <v>1589241</v>
      </c>
      <c r="E333" s="73">
        <v>1.6</v>
      </c>
      <c r="F333" s="73"/>
      <c r="G333" s="73"/>
      <c r="H333" s="73"/>
      <c r="I333" s="73"/>
      <c r="J333" s="73"/>
      <c r="K333" s="72">
        <v>1269829</v>
      </c>
      <c r="L333" s="73"/>
      <c r="M333" s="73"/>
      <c r="N333" s="74"/>
    </row>
    <row r="334" spans="1:14">
      <c r="A334" s="49"/>
      <c r="B334" s="70" t="s">
        <v>522</v>
      </c>
      <c r="C334" s="91" t="s">
        <v>523</v>
      </c>
      <c r="D334" s="72">
        <v>0</v>
      </c>
      <c r="E334" s="73">
        <v>0</v>
      </c>
      <c r="F334" s="73"/>
      <c r="G334" s="73"/>
      <c r="H334" s="73"/>
      <c r="I334" s="73"/>
      <c r="J334" s="73"/>
      <c r="K334" s="72">
        <v>27551434</v>
      </c>
      <c r="L334" s="73"/>
      <c r="M334" s="73"/>
      <c r="N334" s="74"/>
    </row>
    <row r="335" spans="1:14">
      <c r="A335" s="49"/>
      <c r="B335" s="70" t="s">
        <v>290</v>
      </c>
      <c r="C335" s="91" t="s">
        <v>291</v>
      </c>
      <c r="D335" s="72">
        <v>1908740</v>
      </c>
      <c r="E335" s="73">
        <v>1.9</v>
      </c>
      <c r="F335" s="73"/>
      <c r="G335" s="73"/>
      <c r="H335" s="73"/>
      <c r="I335" s="73"/>
      <c r="J335" s="73"/>
      <c r="K335" s="72">
        <v>2168251</v>
      </c>
      <c r="L335" s="73"/>
      <c r="M335" s="73"/>
      <c r="N335" s="74"/>
    </row>
    <row r="336" spans="1:14">
      <c r="A336" s="49"/>
      <c r="B336" s="70" t="s">
        <v>506</v>
      </c>
      <c r="C336" s="91" t="s">
        <v>507</v>
      </c>
      <c r="D336" s="72">
        <v>5145360</v>
      </c>
      <c r="E336" s="73">
        <v>5.2</v>
      </c>
      <c r="F336" s="73"/>
      <c r="G336" s="73"/>
      <c r="H336" s="73"/>
      <c r="I336" s="73"/>
      <c r="J336" s="73"/>
      <c r="K336" s="72">
        <v>1735000</v>
      </c>
      <c r="L336" s="73"/>
      <c r="M336" s="73"/>
      <c r="N336" s="74"/>
    </row>
    <row r="337" spans="1:14" ht="15.75" thickBot="1">
      <c r="A337" s="49"/>
      <c r="B337" s="70"/>
      <c r="C337" s="93" t="s">
        <v>62</v>
      </c>
      <c r="D337" s="94">
        <v>1153765849.5</v>
      </c>
      <c r="E337" s="95"/>
      <c r="F337" s="95">
        <v>1491400000</v>
      </c>
      <c r="G337" s="95"/>
      <c r="H337" s="95">
        <f>H36+H44</f>
        <v>1720489040</v>
      </c>
      <c r="I337" s="95"/>
      <c r="J337" s="95">
        <f t="shared" ref="J337" si="43">H337-F337</f>
        <v>229089040</v>
      </c>
      <c r="K337" s="94">
        <f>K36+K44+K314</f>
        <v>1133177375.75</v>
      </c>
      <c r="L337" s="95"/>
      <c r="M337" s="95">
        <f>H337-K337</f>
        <v>587311664.25</v>
      </c>
      <c r="N337" s="96"/>
    </row>
    <row r="338" spans="1:14" ht="15.75" thickTop="1">
      <c r="A338" s="49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</row>
    <row r="339" spans="1:14">
      <c r="A339" s="49"/>
      <c r="B339" s="50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</row>
    <row r="340" spans="1:14">
      <c r="A340" s="49"/>
      <c r="B340" s="137" t="s">
        <v>89</v>
      </c>
      <c r="C340" s="97" t="s">
        <v>90</v>
      </c>
      <c r="D340" s="137" t="s">
        <v>91</v>
      </c>
      <c r="E340" s="137"/>
      <c r="F340" s="97" t="s">
        <v>90</v>
      </c>
      <c r="G340" s="138"/>
      <c r="H340" s="138"/>
      <c r="I340" s="97"/>
      <c r="J340" s="97"/>
      <c r="K340" s="97"/>
      <c r="L340" s="97"/>
      <c r="M340" s="97"/>
      <c r="N340" s="49"/>
    </row>
    <row r="341" spans="1:14">
      <c r="A341" s="49"/>
      <c r="B341" s="137"/>
      <c r="C341" s="97" t="s">
        <v>92</v>
      </c>
      <c r="D341" s="137"/>
      <c r="E341" s="137"/>
      <c r="F341" s="97" t="s">
        <v>92</v>
      </c>
      <c r="G341" s="138"/>
      <c r="H341" s="138"/>
      <c r="I341" s="97"/>
      <c r="J341" s="97"/>
      <c r="K341" s="97"/>
      <c r="L341" s="97"/>
      <c r="M341" s="97"/>
      <c r="N341" s="49"/>
    </row>
    <row r="342" spans="1:14">
      <c r="A342" s="49"/>
      <c r="B342" s="137"/>
      <c r="C342" s="97" t="s">
        <v>93</v>
      </c>
      <c r="D342" s="137"/>
      <c r="E342" s="137"/>
      <c r="F342" s="97" t="s">
        <v>93</v>
      </c>
      <c r="G342" s="138"/>
      <c r="H342" s="138"/>
      <c r="I342" s="97"/>
      <c r="J342" s="97"/>
      <c r="K342" s="97"/>
      <c r="L342" s="97"/>
      <c r="M342" s="97"/>
      <c r="N342" s="4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338:N338"/>
    <mergeCell ref="B340:B342"/>
    <mergeCell ref="D340:E342"/>
    <mergeCell ref="G340:H340"/>
    <mergeCell ref="G341:H341"/>
    <mergeCell ref="G342:H342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01110</vt:lpstr>
      <vt:lpstr>09120</vt:lpstr>
      <vt:lpstr>09230</vt:lpstr>
      <vt:lpstr>09450</vt:lpstr>
      <vt:lpstr>09770</vt:lpstr>
      <vt:lpstr>'09120'!JR_PAGE_ANCHOR_0_1</vt:lpstr>
      <vt:lpstr>'09230'!JR_PAGE_ANCHOR_0_1</vt:lpstr>
      <vt:lpstr>'09450'!JR_PAGE_ANCHOR_0_1</vt:lpstr>
      <vt:lpstr>'09770'!JR_PAGE_ANCHOR_0_1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2026-04-28T13:42:26Z</dcterms:created>
  <dcterms:modified xsi:type="dcterms:W3CDTF">2026-05-05T13:16:01Z</dcterms:modified>
</cp:coreProperties>
</file>