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40FEE585-3246-4B2A-B635-7526BC14B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2 -12 mujori" sheetId="2" r:id="rId1"/>
    <sheet name="Aneksi nr.1.2 4 mujori" sheetId="1" r:id="rId2"/>
    <sheet name="Aneksi nr.1.2  8-mujori" sheetId="3" r:id="rId3"/>
  </sheets>
  <definedNames>
    <definedName name="JR_PAGE_ANCHOR_0_1" localSheetId="2">'Aneksi nr.1.2  8-mujori'!$A$1</definedName>
    <definedName name="JR_PAGE_ANCHOR_0_1" localSheetId="0">'Aneksi nr.1.2 -12 mujori'!$A$1</definedName>
    <definedName name="JR_PAGE_ANCHOR_0_1">'Aneksi nr.1.2 4 mujori'!$A$1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1" i="2" l="1"/>
  <c r="T67" i="2"/>
  <c r="Q46" i="2"/>
  <c r="I7" i="2" l="1"/>
  <c r="Q7" i="2"/>
  <c r="Q27" i="2"/>
  <c r="J27" i="2"/>
  <c r="L27" i="2"/>
  <c r="O27" i="2"/>
  <c r="N27" i="2"/>
  <c r="P27" i="2"/>
  <c r="I27" i="2"/>
  <c r="K27" i="2"/>
  <c r="J44" i="2"/>
  <c r="I18" i="2"/>
  <c r="I31" i="2"/>
  <c r="H31" i="2"/>
  <c r="L21" i="2"/>
  <c r="Q6" i="2"/>
  <c r="P46" i="3"/>
  <c r="O46" i="3"/>
  <c r="N46" i="3"/>
  <c r="M46" i="3"/>
  <c r="L46" i="3"/>
  <c r="K46" i="3"/>
  <c r="J46" i="3"/>
  <c r="I46" i="3"/>
  <c r="H46" i="3"/>
  <c r="P45" i="3"/>
  <c r="O45" i="3"/>
  <c r="N45" i="3"/>
  <c r="M45" i="3"/>
  <c r="L45" i="3"/>
  <c r="K45" i="3"/>
  <c r="J45" i="3"/>
  <c r="H45" i="3"/>
  <c r="P44" i="3"/>
  <c r="O44" i="3"/>
  <c r="N44" i="3"/>
  <c r="M44" i="3"/>
  <c r="L44" i="3"/>
  <c r="K44" i="3"/>
  <c r="J44" i="3"/>
  <c r="I44" i="3"/>
  <c r="H44" i="3"/>
  <c r="Q43" i="3"/>
  <c r="P43" i="3"/>
  <c r="O43" i="3"/>
  <c r="N43" i="3"/>
  <c r="L43" i="3"/>
  <c r="K43" i="3"/>
  <c r="J43" i="3"/>
  <c r="I43" i="3"/>
  <c r="H43" i="3"/>
  <c r="S42" i="3"/>
  <c r="P41" i="3"/>
  <c r="O41" i="3"/>
  <c r="N41" i="3"/>
  <c r="M41" i="3"/>
  <c r="L41" i="3"/>
  <c r="K41" i="3"/>
  <c r="J41" i="3"/>
  <c r="I41" i="3"/>
  <c r="Q40" i="3"/>
  <c r="Q39" i="3"/>
  <c r="Q38" i="3"/>
  <c r="Q41" i="3" s="1"/>
  <c r="Q37" i="3"/>
  <c r="Q36" i="3"/>
  <c r="S35" i="3"/>
  <c r="Q34" i="3"/>
  <c r="P34" i="3"/>
  <c r="O34" i="3"/>
  <c r="N34" i="3"/>
  <c r="M34" i="3"/>
  <c r="L34" i="3"/>
  <c r="K34" i="3"/>
  <c r="J34" i="3"/>
  <c r="I34" i="3"/>
  <c r="H34" i="3"/>
  <c r="Q33" i="3"/>
  <c r="Q32" i="3"/>
  <c r="Q31" i="3"/>
  <c r="Q30" i="3"/>
  <c r="Q29" i="3"/>
  <c r="S28" i="3"/>
  <c r="Q27" i="3"/>
  <c r="P27" i="3"/>
  <c r="O27" i="3"/>
  <c r="N27" i="3"/>
  <c r="M27" i="3"/>
  <c r="L27" i="3"/>
  <c r="K27" i="3"/>
  <c r="J27" i="3"/>
  <c r="I27" i="3"/>
  <c r="H27" i="3"/>
  <c r="Q26" i="3"/>
  <c r="Q25" i="3"/>
  <c r="Q24" i="3"/>
  <c r="Q23" i="3"/>
  <c r="P21" i="3"/>
  <c r="O21" i="3"/>
  <c r="N21" i="3"/>
  <c r="M21" i="3"/>
  <c r="L21" i="3"/>
  <c r="K21" i="3"/>
  <c r="J21" i="3"/>
  <c r="I21" i="3"/>
  <c r="H21" i="3"/>
  <c r="Q20" i="3"/>
  <c r="Q19" i="3"/>
  <c r="I18" i="3"/>
  <c r="Q18" i="3" s="1"/>
  <c r="Q21" i="3" s="1"/>
  <c r="Q17" i="3"/>
  <c r="P15" i="3"/>
  <c r="O15" i="3"/>
  <c r="N15" i="3"/>
  <c r="M15" i="3"/>
  <c r="L15" i="3"/>
  <c r="K15" i="3"/>
  <c r="J15" i="3"/>
  <c r="I15" i="3"/>
  <c r="Q14" i="3"/>
  <c r="Q13" i="3"/>
  <c r="Q12" i="3"/>
  <c r="Q15" i="3" s="1"/>
  <c r="Q11" i="3"/>
  <c r="P9" i="3"/>
  <c r="O9" i="3"/>
  <c r="N9" i="3"/>
  <c r="M9" i="3"/>
  <c r="L9" i="3"/>
  <c r="K9" i="3"/>
  <c r="J9" i="3"/>
  <c r="H9" i="3"/>
  <c r="Q8" i="3"/>
  <c r="Q46" i="3" s="1"/>
  <c r="I7" i="3"/>
  <c r="I45" i="3" s="1"/>
  <c r="Q6" i="3"/>
  <c r="Q5" i="3"/>
  <c r="I46" i="2"/>
  <c r="J46" i="2"/>
  <c r="K46" i="2"/>
  <c r="L46" i="2"/>
  <c r="M46" i="2"/>
  <c r="N46" i="2"/>
  <c r="O46" i="2"/>
  <c r="P46" i="2"/>
  <c r="H46" i="2"/>
  <c r="J45" i="2"/>
  <c r="K45" i="2"/>
  <c r="L45" i="2"/>
  <c r="M45" i="2"/>
  <c r="N45" i="2"/>
  <c r="O45" i="2"/>
  <c r="T70" i="2" s="1"/>
  <c r="P45" i="2"/>
  <c r="H45" i="2"/>
  <c r="K44" i="2"/>
  <c r="L44" i="2"/>
  <c r="M44" i="2"/>
  <c r="N44" i="2"/>
  <c r="O44" i="2"/>
  <c r="P44" i="2"/>
  <c r="J41" i="2"/>
  <c r="K41" i="2"/>
  <c r="L41" i="2"/>
  <c r="M41" i="2"/>
  <c r="N41" i="2"/>
  <c r="O41" i="2"/>
  <c r="P41" i="2"/>
  <c r="I41" i="2"/>
  <c r="M27" i="2"/>
  <c r="H27" i="2"/>
  <c r="J21" i="2"/>
  <c r="K21" i="2"/>
  <c r="M21" i="2"/>
  <c r="N21" i="2"/>
  <c r="O21" i="2"/>
  <c r="P21" i="2"/>
  <c r="H21" i="2"/>
  <c r="J15" i="2"/>
  <c r="K15" i="2"/>
  <c r="L15" i="2"/>
  <c r="M15" i="2"/>
  <c r="N15" i="2"/>
  <c r="O15" i="2"/>
  <c r="P15" i="2"/>
  <c r="I15" i="2"/>
  <c r="T68" i="2" l="1"/>
  <c r="T66" i="2"/>
  <c r="I44" i="2"/>
  <c r="I34" i="2"/>
  <c r="I9" i="2"/>
  <c r="I45" i="2"/>
  <c r="H63" i="2" s="1"/>
  <c r="H64" i="2" s="1"/>
  <c r="H44" i="2"/>
  <c r="H34" i="2"/>
  <c r="Q9" i="3"/>
  <c r="S22" i="3"/>
  <c r="Q7" i="3"/>
  <c r="Q44" i="3"/>
  <c r="I9" i="3"/>
  <c r="I21" i="2"/>
  <c r="Q45" i="3" l="1"/>
  <c r="S10" i="3"/>
  <c r="T10" i="1"/>
  <c r="J9" i="2"/>
  <c r="K9" i="2"/>
  <c r="L9" i="2"/>
  <c r="M9" i="2"/>
  <c r="N9" i="2"/>
  <c r="O9" i="2"/>
  <c r="P9" i="2"/>
  <c r="H9" i="2"/>
  <c r="R35" i="1"/>
  <c r="J34" i="2"/>
  <c r="K34" i="2"/>
  <c r="L34" i="2"/>
  <c r="M34" i="2"/>
  <c r="N34" i="2"/>
  <c r="O34" i="2"/>
  <c r="P34" i="2"/>
  <c r="P43" i="2"/>
  <c r="O43" i="2"/>
  <c r="N43" i="2"/>
  <c r="L43" i="2"/>
  <c r="K43" i="2"/>
  <c r="J43" i="2"/>
  <c r="I43" i="2"/>
  <c r="H43" i="2"/>
  <c r="Q40" i="2"/>
  <c r="Q39" i="2"/>
  <c r="Q45" i="2" s="1"/>
  <c r="Q38" i="2"/>
  <c r="Q37" i="2"/>
  <c r="Q36" i="2"/>
  <c r="Q33" i="2"/>
  <c r="Q32" i="2"/>
  <c r="Q31" i="2"/>
  <c r="Q30" i="2"/>
  <c r="Q29" i="2"/>
  <c r="Q26" i="2"/>
  <c r="Q25" i="2"/>
  <c r="Q24" i="2"/>
  <c r="Q23" i="2"/>
  <c r="Q20" i="2"/>
  <c r="Q19" i="2"/>
  <c r="Q18" i="2"/>
  <c r="Q17" i="2"/>
  <c r="Q14" i="2"/>
  <c r="Q13" i="2"/>
  <c r="Q12" i="2"/>
  <c r="Q11" i="2"/>
  <c r="Q8" i="2"/>
  <c r="Q5" i="2"/>
  <c r="H34" i="1"/>
  <c r="R34" i="1" s="1"/>
  <c r="P43" i="1"/>
  <c r="Q43" i="1"/>
  <c r="R43" i="1"/>
  <c r="O43" i="1"/>
  <c r="R5" i="1"/>
  <c r="T44" i="1"/>
  <c r="L43" i="1"/>
  <c r="K43" i="1"/>
  <c r="J43" i="1"/>
  <c r="I43" i="1"/>
  <c r="H43" i="1"/>
  <c r="P45" i="1"/>
  <c r="Q45" i="1"/>
  <c r="O45" i="1"/>
  <c r="L45" i="1"/>
  <c r="K45" i="1"/>
  <c r="J45" i="1"/>
  <c r="I45" i="1"/>
  <c r="H45" i="1"/>
  <c r="R6" i="1"/>
  <c r="R7" i="1"/>
  <c r="R45" i="1" s="1"/>
  <c r="R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6" i="1"/>
  <c r="R37" i="1"/>
  <c r="R38" i="1"/>
  <c r="R39" i="1"/>
  <c r="R40" i="1"/>
  <c r="R41" i="1"/>
  <c r="R42" i="1"/>
  <c r="R44" i="1"/>
  <c r="R46" i="1"/>
  <c r="H9" i="1"/>
  <c r="R9" i="1" s="1"/>
  <c r="Q15" i="2" l="1"/>
  <c r="Q44" i="2"/>
  <c r="Q9" i="2"/>
  <c r="Q21" i="2"/>
  <c r="Q41" i="2"/>
  <c r="Q43" i="2"/>
  <c r="Q34" i="2"/>
</calcChain>
</file>

<file path=xl/sharedStrings.xml><?xml version="1.0" encoding="utf-8"?>
<sst xmlns="http://schemas.openxmlformats.org/spreadsheetml/2006/main" count="553" uniqueCount="67">
  <si>
    <t>Aneksi 1.2 "Shpenzimet Buxhetore në Total Programi dhe Total Ministrie/Institucioni Buxhetor"</t>
  </si>
  <si>
    <t>Periudha e Raportimit  4-2025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</si>
  <si>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</si>
  <si>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</si>
  <si>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</si>
  <si>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</si>
  <si>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</si>
  <si>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</si>
  <si>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</si>
  <si>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</si>
  <si>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</si>
  <si>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</si>
  <si>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</si>
  <si>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</si>
  <si>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</si>
  <si>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</si>
  <si>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</si>
  <si>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10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</si>
  <si>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</si>
  <si>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</si>
  <si>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</si>
  <si>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</si>
  <si>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</si>
  <si>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</si>
  <si>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</si>
  <si>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</si>
  <si>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01120</t>
  </si>
  <si>
    <t>Menaxhimi i Shpezimeve Publike</t>
  </si>
  <si>
    <t>01130</t>
  </si>
  <si>
    <t>Ekzekutimi i Pagesave të Ndryshme</t>
  </si>
  <si>
    <t>01140</t>
  </si>
  <si>
    <t>Menaxhimi i te Ardhurave Tatimore</t>
  </si>
  <si>
    <t>Te ardhura jashte limiti</t>
  </si>
  <si>
    <t>01150</t>
  </si>
  <si>
    <t>Menaxhimi i te Ardhurave Doganore</t>
  </si>
  <si>
    <t>01160</t>
  </si>
  <si>
    <t>Lufta kunder Transaksioneve Finnaciare Jo-Ligjore</t>
  </si>
  <si>
    <t>Total i Ministrisë/Institucionit</t>
  </si>
  <si>
    <t>Numri i punonjesve në Total</t>
  </si>
  <si>
    <t>Numri faktik</t>
  </si>
  <si>
    <t>Emri</t>
  </si>
  <si>
    <t>Sekretari i Përgjithshëm</t>
  </si>
  <si>
    <t>Firma</t>
  </si>
  <si>
    <t>Data</t>
  </si>
  <si>
    <t>Sekretar I GMS</t>
  </si>
  <si>
    <t>Brikena Qela</t>
  </si>
  <si>
    <t>Besmir Beja</t>
  </si>
  <si>
    <t>29.05.2025</t>
  </si>
  <si>
    <t>ok</t>
  </si>
  <si>
    <t>Periudha e Raportimit  8-2025</t>
  </si>
  <si>
    <t>30.09.2025</t>
  </si>
  <si>
    <t>V.O Anekset janë plotesuar manualisht sipas vlerave te gjeneruara nga sistemi SIFQ per 8- mujorin  pasi nuk kemi pas akses per te hedhur te dhenat ne AFMIS</t>
  </si>
  <si>
    <t>Periudha e Raportimit  12-2025</t>
  </si>
  <si>
    <t>V.O Anekset janë plotesuar manualisht sipas vlerave te gjeneruara nga sistemi SIFQ per 12- mujorin  pasi nuk kemi pas akses per te hedhur te dhenat ne AFMIS</t>
  </si>
  <si>
    <t>Gentian Këri</t>
  </si>
  <si>
    <t>27.02.2026</t>
  </si>
  <si>
    <t>V,O tek programi 01150 Me AN ne dhjetor eshte celur plani me kod institucion 1010903  per projektin 20AD301 ne vleren 20 milion leke, ku ky institucion nuk eshte I ketij programi dhe fakti eshte reflektuar nga te dhenat ne SIFQ per 12 mujorin</t>
  </si>
  <si>
    <t>dogana</t>
  </si>
  <si>
    <t>tatimet</t>
  </si>
  <si>
    <t>AJF</t>
  </si>
  <si>
    <t>total angazhime 6</t>
  </si>
  <si>
    <t xml:space="preserve">total angazhime </t>
  </si>
  <si>
    <t>korente</t>
  </si>
  <si>
    <t>FB</t>
  </si>
  <si>
    <t>FH</t>
  </si>
  <si>
    <t>fakti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</si>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</sst>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9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sz val="9"/>
      <color rgb="FF000000"/>
      <name val="SansSerif"/>
      <family val="2"/>
    </font>
    <font>
      <sz val="7"/>
      <color rgb="FF080808"/>
      <name val="Arial"/>
      <family val="2"/>
    </font>
    <font>
      <b/>
      <sz val="9"/>
      <color rgb="FF080808"/>
      <name val="Arial"/>
      <family val="2"/>
    </font>
    <font>
      <sz val="9"/>
      <color rgb="FF080808"/>
      <name val="Arial"/>
      <family val="2"/>
    </font>
    <font>
      <sz val="9"/>
      <color theme="1"/>
      <name val="Calibri"/>
      <family val="2"/>
      <scheme val="minor"/>
    </font>
    <font>
      <b/>
      <sz val="9"/>
      <color rgb="FF050505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7" borderId="9" xfId="0" applyFont="1" applyFill="1" applyBorder="1" applyAlignment="1">
      <alignment horizontal="left" vertical="center"/>
    </xf>
    <xf numFmtId="0" fontId="7" fillId="17" borderId="9" xfId="0" applyFont="1" applyFill="1" applyBorder="1" applyAlignment="1">
      <alignment horizontal="left" vertical="center"/>
    </xf>
    <xf numFmtId="0" fontId="8" fillId="0" borderId="0" xfId="0" applyFont="1"/>
    <xf numFmtId="0" fontId="9" fillId="6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wrapText="1"/>
      <protection locked="0"/>
    </xf>
    <xf numFmtId="0" fontId="12" fillId="0" borderId="0" xfId="0" applyFont="1"/>
    <xf numFmtId="164" fontId="0" fillId="0" borderId="0" xfId="1" applyNumberFormat="1" applyFont="1"/>
    <xf numFmtId="0" fontId="13" fillId="10" borderId="6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left" vertical="center"/>
    </xf>
    <xf numFmtId="3" fontId="13" fillId="13" borderId="7" xfId="0" applyNumberFormat="1" applyFont="1" applyFill="1" applyBorder="1" applyAlignment="1">
      <alignment horizontal="right" vertical="center"/>
    </xf>
    <xf numFmtId="3" fontId="13" fillId="14" borderId="8" xfId="0" applyNumberFormat="1" applyFont="1" applyFill="1" applyBorder="1" applyAlignment="1">
      <alignment horizontal="right" vertical="center"/>
    </xf>
    <xf numFmtId="9" fontId="12" fillId="0" borderId="0" xfId="2" applyFont="1"/>
    <xf numFmtId="0" fontId="4" fillId="15" borderId="2" xfId="0" applyFont="1" applyFill="1" applyBorder="1" applyAlignment="1">
      <alignment vertical="top"/>
    </xf>
    <xf numFmtId="0" fontId="7" fillId="17" borderId="9" xfId="0" applyFont="1" applyFill="1" applyBorder="1" applyAlignment="1">
      <alignment vertical="center"/>
    </xf>
    <xf numFmtId="0" fontId="7" fillId="17" borderId="13" xfId="0" applyFont="1" applyFill="1" applyBorder="1" applyAlignment="1">
      <alignment vertical="center"/>
    </xf>
    <xf numFmtId="0" fontId="7" fillId="17" borderId="14" xfId="0" applyFont="1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/>
    </xf>
    <xf numFmtId="3" fontId="0" fillId="2" borderId="0" xfId="0" applyNumberFormat="1" applyFill="1" applyAlignment="1" applyProtection="1">
      <alignment wrapText="1"/>
      <protection locked="0"/>
    </xf>
    <xf numFmtId="3" fontId="13" fillId="13" borderId="7" xfId="0" applyNumberFormat="1" applyFont="1" applyFill="1" applyBorder="1" applyAlignment="1">
      <alignment vertical="center"/>
    </xf>
    <xf numFmtId="164" fontId="12" fillId="0" borderId="0" xfId="1" applyNumberFormat="1" applyFont="1"/>
    <xf numFmtId="164" fontId="12" fillId="0" borderId="0" xfId="0" applyNumberFormat="1" applyFont="1"/>
    <xf numFmtId="165" fontId="0" fillId="0" borderId="0" xfId="2" applyNumberFormat="1" applyFont="1"/>
    <xf numFmtId="165" fontId="12" fillId="0" borderId="0" xfId="2" applyNumberFormat="1" applyFont="1"/>
    <xf numFmtId="0" fontId="13" fillId="11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wrapText="1"/>
      <protection locked="0"/>
    </xf>
    <xf numFmtId="0" fontId="14" fillId="0" borderId="0" xfId="0" applyFont="1"/>
    <xf numFmtId="9" fontId="14" fillId="0" borderId="0" xfId="2" applyFont="1"/>
    <xf numFmtId="164" fontId="14" fillId="0" borderId="0" xfId="1" applyNumberFormat="1" applyFont="1"/>
    <xf numFmtId="3" fontId="14" fillId="0" borderId="0" xfId="0" applyNumberFormat="1" applyFont="1"/>
    <xf numFmtId="0" fontId="12" fillId="0" borderId="0" xfId="0" applyFont="1" applyAlignment="1" applyProtection="1">
      <alignment wrapText="1"/>
      <protection locked="0"/>
    </xf>
    <xf numFmtId="3" fontId="12" fillId="0" borderId="0" xfId="0" applyNumberFormat="1" applyFont="1"/>
    <xf numFmtId="0" fontId="13" fillId="17" borderId="9" xfId="0" applyFont="1" applyFill="1" applyBorder="1" applyAlignment="1">
      <alignment vertical="center"/>
    </xf>
    <xf numFmtId="0" fontId="13" fillId="17" borderId="13" xfId="0" applyFont="1" applyFill="1" applyBorder="1" applyAlignment="1">
      <alignment vertical="center"/>
    </xf>
    <xf numFmtId="0" fontId="13" fillId="18" borderId="7" xfId="0" applyFont="1" applyFill="1" applyBorder="1" applyAlignment="1">
      <alignment horizontal="center" vertical="center"/>
    </xf>
    <xf numFmtId="0" fontId="13" fillId="18" borderId="7" xfId="0" applyFont="1" applyFill="1" applyBorder="1" applyAlignment="1">
      <alignment horizontal="left" vertical="center"/>
    </xf>
    <xf numFmtId="3" fontId="13" fillId="18" borderId="7" xfId="0" applyNumberFormat="1" applyFont="1" applyFill="1" applyBorder="1" applyAlignment="1">
      <alignment horizontal="right" vertical="center"/>
    </xf>
    <xf numFmtId="3" fontId="13" fillId="18" borderId="7" xfId="0" applyNumberFormat="1" applyFont="1" applyFill="1" applyBorder="1" applyAlignment="1">
      <alignment vertical="center"/>
    </xf>
    <xf numFmtId="0" fontId="13" fillId="18" borderId="7" xfId="0" applyFont="1" applyFill="1" applyBorder="1" applyAlignment="1">
      <alignment horizontal="center" vertical="center" wrapText="1"/>
    </xf>
    <xf numFmtId="0" fontId="15" fillId="18" borderId="7" xfId="0" applyFont="1" applyFill="1" applyBorder="1" applyAlignment="1">
      <alignment horizontal="center" vertical="center"/>
    </xf>
    <xf numFmtId="0" fontId="15" fillId="18" borderId="7" xfId="0" applyFont="1" applyFill="1" applyBorder="1" applyAlignment="1">
      <alignment horizontal="left" vertical="center"/>
    </xf>
    <xf numFmtId="3" fontId="15" fillId="18" borderId="7" xfId="0" applyNumberFormat="1" applyFont="1" applyFill="1" applyBorder="1" applyAlignment="1">
      <alignment horizontal="right" vertical="center"/>
    </xf>
    <xf numFmtId="3" fontId="15" fillId="18" borderId="7" xfId="0" applyNumberFormat="1" applyFont="1" applyFill="1" applyBorder="1" applyAlignment="1">
      <alignment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vertical="center"/>
    </xf>
    <xf numFmtId="0" fontId="9" fillId="9" borderId="17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left" vertical="center"/>
    </xf>
    <xf numFmtId="3" fontId="13" fillId="13" borderId="19" xfId="0" applyNumberFormat="1" applyFont="1" applyFill="1" applyBorder="1" applyAlignment="1">
      <alignment horizontal="right" vertical="center"/>
    </xf>
    <xf numFmtId="3" fontId="10" fillId="13" borderId="19" xfId="0" applyNumberFormat="1" applyFont="1" applyFill="1" applyBorder="1" applyAlignment="1">
      <alignment horizontal="right" vertical="center"/>
    </xf>
    <xf numFmtId="3" fontId="10" fillId="13" borderId="19" xfId="0" applyNumberFormat="1" applyFont="1" applyFill="1" applyBorder="1" applyAlignment="1">
      <alignment vertical="center"/>
    </xf>
    <xf numFmtId="3" fontId="10" fillId="14" borderId="20" xfId="0" applyNumberFormat="1" applyFont="1" applyFill="1" applyBorder="1" applyAlignment="1">
      <alignment horizontal="right" vertical="center"/>
    </xf>
    <xf numFmtId="0" fontId="13" fillId="10" borderId="21" xfId="0" applyFont="1" applyFill="1" applyBorder="1" applyAlignment="1">
      <alignment horizontal="center" vertical="center"/>
    </xf>
    <xf numFmtId="3" fontId="13" fillId="14" borderId="22" xfId="0" applyNumberFormat="1" applyFont="1" applyFill="1" applyBorder="1" applyAlignment="1">
      <alignment horizontal="right" vertical="center"/>
    </xf>
    <xf numFmtId="3" fontId="13" fillId="13" borderId="22" xfId="0" applyNumberFormat="1" applyFont="1" applyFill="1" applyBorder="1" applyAlignment="1">
      <alignment horizontal="right" vertical="center"/>
    </xf>
    <xf numFmtId="0" fontId="13" fillId="18" borderId="21" xfId="0" applyFont="1" applyFill="1" applyBorder="1" applyAlignment="1">
      <alignment horizontal="center" vertical="center"/>
    </xf>
    <xf numFmtId="3" fontId="13" fillId="18" borderId="22" xfId="0" applyNumberFormat="1" applyFont="1" applyFill="1" applyBorder="1" applyAlignment="1">
      <alignment horizontal="right" vertical="center"/>
    </xf>
    <xf numFmtId="1" fontId="13" fillId="18" borderId="22" xfId="0" applyNumberFormat="1" applyFont="1" applyFill="1" applyBorder="1" applyAlignment="1">
      <alignment horizontal="right" vertical="center"/>
    </xf>
    <xf numFmtId="0" fontId="15" fillId="18" borderId="21" xfId="0" applyFont="1" applyFill="1" applyBorder="1" applyAlignment="1">
      <alignment horizontal="center" vertical="center"/>
    </xf>
    <xf numFmtId="3" fontId="15" fillId="18" borderId="22" xfId="0" applyNumberFormat="1" applyFont="1" applyFill="1" applyBorder="1" applyAlignment="1">
      <alignment vertical="center"/>
    </xf>
    <xf numFmtId="3" fontId="15" fillId="18" borderId="22" xfId="0" applyNumberFormat="1" applyFont="1" applyFill="1" applyBorder="1" applyAlignment="1">
      <alignment horizontal="right" vertical="center"/>
    </xf>
    <xf numFmtId="0" fontId="13" fillId="18" borderId="23" xfId="0" applyFont="1" applyFill="1" applyBorder="1" applyAlignment="1">
      <alignment horizontal="center" vertical="center"/>
    </xf>
    <xf numFmtId="0" fontId="13" fillId="18" borderId="24" xfId="0" applyFont="1" applyFill="1" applyBorder="1" applyAlignment="1">
      <alignment horizontal="center" vertical="center"/>
    </xf>
    <xf numFmtId="0" fontId="13" fillId="18" borderId="24" xfId="0" applyFont="1" applyFill="1" applyBorder="1" applyAlignment="1">
      <alignment horizontal="left" vertical="center"/>
    </xf>
    <xf numFmtId="3" fontId="13" fillId="18" borderId="24" xfId="0" applyNumberFormat="1" applyFont="1" applyFill="1" applyBorder="1" applyAlignment="1">
      <alignment horizontal="right" vertical="center"/>
    </xf>
    <xf numFmtId="3" fontId="13" fillId="18" borderId="24" xfId="0" applyNumberFormat="1" applyFont="1" applyFill="1" applyBorder="1" applyAlignment="1">
      <alignment vertical="center"/>
    </xf>
    <xf numFmtId="3" fontId="13" fillId="18" borderId="25" xfId="0" applyNumberFormat="1" applyFont="1" applyFill="1" applyBorder="1" applyAlignment="1">
      <alignment horizontal="right" vertical="center"/>
    </xf>
    <xf numFmtId="165" fontId="14" fillId="0" borderId="0" xfId="2" applyNumberFormat="1" applyFont="1"/>
    <xf numFmtId="9" fontId="0" fillId="0" borderId="0" xfId="2" applyFont="1"/>
    <xf numFmtId="3" fontId="0" fillId="0" borderId="0" xfId="0" applyNumberFormat="1"/>
    <xf numFmtId="164" fontId="0" fillId="0" borderId="0" xfId="0" applyNumberFormat="1"/>
    <xf numFmtId="164" fontId="17" fillId="0" borderId="0" xfId="1" applyNumberFormat="1" applyFont="1"/>
    <xf numFmtId="0" fontId="13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left" vertical="center"/>
    </xf>
    <xf numFmtId="0" fontId="13" fillId="18" borderId="2" xfId="0" applyFont="1" applyFill="1" applyBorder="1" applyAlignment="1">
      <alignment vertical="center"/>
    </xf>
    <xf numFmtId="3" fontId="13" fillId="18" borderId="2" xfId="0" applyNumberFormat="1" applyFont="1" applyFill="1" applyBorder="1" applyAlignment="1">
      <alignment horizontal="right" vertical="center"/>
    </xf>
    <xf numFmtId="3" fontId="13" fillId="18" borderId="2" xfId="0" applyNumberFormat="1" applyFont="1" applyFill="1" applyBorder="1" applyAlignment="1">
      <alignment vertical="center"/>
    </xf>
    <xf numFmtId="3" fontId="16" fillId="18" borderId="2" xfId="0" applyNumberFormat="1" applyFont="1" applyFill="1" applyBorder="1" applyAlignment="1">
      <alignment horizontal="right" vertical="center"/>
    </xf>
    <xf numFmtId="0" fontId="18" fillId="18" borderId="2" xfId="0" applyFont="1" applyFill="1" applyBorder="1" applyAlignment="1">
      <alignment vertical="center"/>
    </xf>
    <xf numFmtId="164" fontId="14" fillId="0" borderId="0" xfId="0" applyNumberFormat="1" applyFont="1"/>
    <xf numFmtId="0" fontId="14" fillId="18" borderId="0" xfId="0" applyFont="1" applyFill="1" applyAlignment="1" applyProtection="1">
      <alignment wrapText="1"/>
      <protection locked="0"/>
    </xf>
    <xf numFmtId="0" fontId="14" fillId="18" borderId="0" xfId="0" applyFont="1" applyFill="1"/>
    <xf numFmtId="0" fontId="14" fillId="0" borderId="0" xfId="0" applyFont="1" applyAlignment="1" applyProtection="1">
      <alignment wrapText="1"/>
      <protection locked="0"/>
    </xf>
    <xf numFmtId="3" fontId="14" fillId="18" borderId="0" xfId="0" applyNumberFormat="1" applyFont="1" applyFill="1"/>
    <xf numFmtId="0" fontId="12" fillId="18" borderId="0" xfId="0" applyFont="1" applyFill="1" applyAlignment="1" applyProtection="1">
      <alignment wrapText="1"/>
      <protection locked="0"/>
    </xf>
    <xf numFmtId="0" fontId="12" fillId="18" borderId="0" xfId="0" applyFont="1" applyFill="1"/>
    <xf numFmtId="9" fontId="12" fillId="18" borderId="0" xfId="2" applyFont="1" applyFill="1"/>
    <xf numFmtId="164" fontId="14" fillId="18" borderId="0" xfId="0" applyNumberFormat="1" applyFont="1" applyFill="1"/>
    <xf numFmtId="164" fontId="0" fillId="19" borderId="0" xfId="1" applyNumberFormat="1" applyFont="1" applyFill="1"/>
    <xf numFmtId="0" fontId="0" fillId="19" borderId="0" xfId="0" applyFill="1"/>
    <xf numFmtId="43" fontId="0" fillId="0" borderId="0" xfId="0" applyNumberFormat="1"/>
    <xf numFmtId="3" fontId="12" fillId="18" borderId="0" xfId="0" applyNumberFormat="1" applyFont="1" applyFill="1"/>
    <xf numFmtId="0" fontId="13" fillId="18" borderId="18" xfId="0" applyFont="1" applyFill="1" applyBorder="1" applyAlignment="1">
      <alignment horizontal="center" vertical="center"/>
    </xf>
    <xf numFmtId="0" fontId="13" fillId="18" borderId="19" xfId="0" applyFont="1" applyFill="1" applyBorder="1" applyAlignment="1">
      <alignment horizontal="center" vertical="center"/>
    </xf>
    <xf numFmtId="0" fontId="13" fillId="18" borderId="19" xfId="0" applyFont="1" applyFill="1" applyBorder="1" applyAlignment="1">
      <alignment horizontal="left" vertical="center"/>
    </xf>
    <xf numFmtId="3" fontId="13" fillId="18" borderId="19" xfId="0" applyNumberFormat="1" applyFont="1" applyFill="1" applyBorder="1" applyAlignment="1">
      <alignment horizontal="right" vertical="center"/>
    </xf>
    <xf numFmtId="3" fontId="13" fillId="18" borderId="19" xfId="0" applyNumberFormat="1" applyFont="1" applyFill="1" applyBorder="1" applyAlignment="1">
      <alignment vertical="center"/>
    </xf>
    <xf numFmtId="3" fontId="13" fillId="18" borderId="27" xfId="0" applyNumberFormat="1" applyFont="1" applyFill="1" applyBorder="1" applyAlignment="1">
      <alignment horizontal="right" vertical="center"/>
    </xf>
    <xf numFmtId="3" fontId="13" fillId="18" borderId="26" xfId="0" applyNumberFormat="1" applyFont="1" applyFill="1" applyBorder="1" applyAlignment="1">
      <alignment horizontal="right" vertical="center"/>
    </xf>
    <xf numFmtId="3" fontId="13" fillId="18" borderId="28" xfId="0" applyNumberFormat="1" applyFont="1" applyFill="1" applyBorder="1" applyAlignment="1">
      <alignment horizontal="right" vertical="center"/>
    </xf>
    <xf numFmtId="3" fontId="15" fillId="18" borderId="25" xfId="0" applyNumberFormat="1" applyFont="1" applyFill="1" applyBorder="1" applyAlignment="1">
      <alignment horizontal="right" vertical="center"/>
    </xf>
    <xf numFmtId="0" fontId="6" fillId="16" borderId="10" xfId="0" applyFont="1" applyFill="1" applyBorder="1" applyAlignment="1">
      <alignment horizontal="center" vertical="center"/>
    </xf>
    <xf numFmtId="0" fontId="6" fillId="16" borderId="11" xfId="0" applyFont="1" applyFill="1" applyBorder="1" applyAlignment="1">
      <alignment horizontal="center" vertical="center"/>
    </xf>
    <xf numFmtId="0" fontId="6" fillId="16" borderId="12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9" fillId="8" borderId="4" xfId="0" applyFont="1" applyFill="1" applyBorder="1" applyAlignment="1">
      <alignment horizontal="center" vertical="center"/>
    </xf>
    <xf numFmtId="3" fontId="13" fillId="13" borderId="7" xfId="0" applyNumberFormat="1" applyFont="1" applyFill="1" applyBorder="1" applyAlignment="1">
      <alignment horizontal="right" vertical="center"/>
    </xf>
    <xf numFmtId="0" fontId="4" fillId="15" borderId="2" xfId="0" applyFont="1" applyFill="1" applyBorder="1" applyAlignment="1">
      <alignment horizontal="left" vertical="top"/>
    </xf>
    <xf numFmtId="0" fontId="7" fillId="17" borderId="13" xfId="0" applyFont="1" applyFill="1" applyBorder="1" applyAlignment="1">
      <alignment horizontal="center" vertical="center"/>
    </xf>
    <xf numFmtId="0" fontId="7" fillId="17" borderId="14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7F86-87C8-467A-BDFA-A7CED5E7B83A}">
  <sheetPr>
    <tabColor rgb="FFFFFF00"/>
    <outlinePr summaryBelow="0"/>
  </sheetPr>
  <dimension ref="A1:W74"/>
  <sheetViews>
    <sheetView tabSelected="1" topLeftCell="A32" zoomScale="90" zoomScaleNormal="90" workbookViewId="0">
      <selection activeCell="F60" sqref="F60:F61"/>
    </sheetView>
  </sheetViews>
  <sheetFormatPr defaultRowHeight="15"/>
  <cols>
    <col min="1" max="1" width="3.28515625" customWidth="1"/>
    <col min="2" max="2" width="0.140625" customWidth="1"/>
    <col min="3" max="4" width="7.28515625" customWidth="1"/>
    <col min="5" max="5" width="36.7109375" customWidth="1"/>
    <col min="6" max="6" width="8.85546875" customWidth="1"/>
    <col min="7" max="7" width="17.140625" customWidth="1"/>
    <col min="8" max="8" width="15.42578125" customWidth="1"/>
    <col min="9" max="10" width="13.140625" customWidth="1"/>
    <col min="11" max="11" width="14.28515625" customWidth="1"/>
    <col min="12" max="12" width="16.140625" customWidth="1"/>
    <col min="13" max="13" width="8.140625" customWidth="1"/>
    <col min="14" max="14" width="12.7109375" customWidth="1"/>
    <col min="15" max="15" width="11.28515625" customWidth="1"/>
    <col min="16" max="16" width="13.5703125" customWidth="1"/>
    <col min="17" max="17" width="15.28515625" customWidth="1"/>
    <col min="19" max="19" width="16.42578125" customWidth="1"/>
    <col min="20" max="20" width="19" customWidth="1"/>
    <col min="21" max="21" width="14.42578125" customWidth="1"/>
    <col min="22" max="22" width="15.85546875" customWidth="1"/>
  </cols>
  <sheetData>
    <row r="1" spans="1:2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3">
      <c r="A2" s="1"/>
      <c r="B2" s="1"/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3" ht="15.75" thickBot="1">
      <c r="A3" s="1"/>
      <c r="B3" s="1"/>
      <c r="C3" s="24" t="s">
        <v>52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3" ht="37.5" thickTop="1" thickBot="1">
      <c r="A4" s="25"/>
      <c r="B4" s="25"/>
      <c r="C4" s="51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3" t="s">
        <v>7</v>
      </c>
      <c r="I4" s="53" t="s">
        <v>8</v>
      </c>
      <c r="J4" s="53" t="s">
        <v>9</v>
      </c>
      <c r="K4" s="53" t="s">
        <v>10</v>
      </c>
      <c r="L4" s="53" t="s">
        <v>11</v>
      </c>
      <c r="M4" s="54" t="s">
        <v>12</v>
      </c>
      <c r="N4" s="53" t="s">
        <v>13</v>
      </c>
      <c r="O4" s="53" t="s">
        <v>14</v>
      </c>
      <c r="P4" s="53" t="s">
        <v>15</v>
      </c>
      <c r="Q4" s="55" t="s">
        <v>16</v>
      </c>
      <c r="W4" s="80"/>
    </row>
    <row r="5" spans="1:23" s="34" customFormat="1">
      <c r="A5" s="33"/>
      <c r="B5" s="33"/>
      <c r="C5" s="103" t="s">
        <v>17</v>
      </c>
      <c r="D5" s="104" t="s">
        <v>18</v>
      </c>
      <c r="E5" s="104" t="s">
        <v>19</v>
      </c>
      <c r="F5" s="104">
        <v>2025</v>
      </c>
      <c r="G5" s="105" t="s">
        <v>20</v>
      </c>
      <c r="H5" s="106">
        <v>0</v>
      </c>
      <c r="I5" s="106">
        <v>538000000</v>
      </c>
      <c r="J5" s="106">
        <v>747767000</v>
      </c>
      <c r="K5" s="106">
        <v>119848000</v>
      </c>
      <c r="L5" s="106">
        <v>139055000</v>
      </c>
      <c r="M5" s="107">
        <v>0</v>
      </c>
      <c r="N5" s="106">
        <v>0</v>
      </c>
      <c r="O5" s="106">
        <v>11800000</v>
      </c>
      <c r="P5" s="108">
        <v>2460000</v>
      </c>
      <c r="Q5" s="109">
        <f>P5+O5+N5+M5+L5+K5+J5+I5+H5</f>
        <v>1558930000</v>
      </c>
      <c r="W5" s="37"/>
    </row>
    <row r="6" spans="1:23" s="34" customFormat="1">
      <c r="A6" s="93"/>
      <c r="B6" s="93"/>
      <c r="C6" s="66" t="s">
        <v>17</v>
      </c>
      <c r="D6" s="42" t="s">
        <v>18</v>
      </c>
      <c r="E6" s="42" t="s">
        <v>19</v>
      </c>
      <c r="F6" s="42">
        <v>2025</v>
      </c>
      <c r="G6" s="43" t="s">
        <v>21</v>
      </c>
      <c r="H6" s="44">
        <v>0</v>
      </c>
      <c r="I6" s="44">
        <v>490000000</v>
      </c>
      <c r="J6" s="44">
        <v>569267000</v>
      </c>
      <c r="K6" s="44">
        <v>95848000</v>
      </c>
      <c r="L6" s="44">
        <v>233055000</v>
      </c>
      <c r="M6" s="45">
        <v>0</v>
      </c>
      <c r="N6" s="44">
        <v>0</v>
      </c>
      <c r="O6" s="44">
        <v>0</v>
      </c>
      <c r="P6" s="44">
        <v>4443752</v>
      </c>
      <c r="Q6" s="110">
        <f>P6+O6+N6+M6+L6+K6+J6+I6+H6</f>
        <v>1392613752</v>
      </c>
      <c r="W6" s="37"/>
    </row>
    <row r="7" spans="1:23" s="92" customFormat="1">
      <c r="A7" s="91"/>
      <c r="B7" s="91"/>
      <c r="C7" s="66" t="s">
        <v>17</v>
      </c>
      <c r="D7" s="42" t="s">
        <v>18</v>
      </c>
      <c r="E7" s="42" t="s">
        <v>19</v>
      </c>
      <c r="F7" s="42">
        <v>2025</v>
      </c>
      <c r="G7" s="43" t="s">
        <v>22</v>
      </c>
      <c r="H7" s="44">
        <v>139753660</v>
      </c>
      <c r="I7" s="44">
        <f>27648840+147237990</f>
        <v>174886830</v>
      </c>
      <c r="J7" s="44">
        <v>563985963</v>
      </c>
      <c r="K7" s="44">
        <v>90651220</v>
      </c>
      <c r="L7" s="44">
        <v>161425214</v>
      </c>
      <c r="M7" s="45">
        <v>0</v>
      </c>
      <c r="N7" s="44">
        <v>0</v>
      </c>
      <c r="O7" s="44">
        <v>0</v>
      </c>
      <c r="P7" s="44">
        <v>2722100</v>
      </c>
      <c r="Q7" s="67">
        <f>P7+O7+N7+M7+L7+K7+J7+I7+H7</f>
        <v>1133424987</v>
      </c>
      <c r="R7" s="92" t="s">
        <v>48</v>
      </c>
      <c r="T7" s="94"/>
      <c r="V7" s="11"/>
    </row>
    <row r="8" spans="1:23" s="96" customFormat="1">
      <c r="A8" s="95"/>
      <c r="B8" s="95"/>
      <c r="C8" s="66" t="s">
        <v>17</v>
      </c>
      <c r="D8" s="42" t="s">
        <v>18</v>
      </c>
      <c r="E8" s="42" t="s">
        <v>19</v>
      </c>
      <c r="F8" s="42">
        <v>2025</v>
      </c>
      <c r="G8" s="43" t="s">
        <v>23</v>
      </c>
      <c r="H8" s="44">
        <v>0</v>
      </c>
      <c r="I8" s="44">
        <v>1439964</v>
      </c>
      <c r="J8" s="44">
        <v>0</v>
      </c>
      <c r="K8" s="44">
        <v>0</v>
      </c>
      <c r="L8" s="44">
        <v>23837663</v>
      </c>
      <c r="M8" s="45">
        <v>0</v>
      </c>
      <c r="N8" s="44">
        <v>0</v>
      </c>
      <c r="O8" s="44">
        <v>0</v>
      </c>
      <c r="P8" s="44">
        <v>0</v>
      </c>
      <c r="Q8" s="67">
        <f>P8+O8+N8+M8+L8+K8+J8+I8+H8</f>
        <v>25277627</v>
      </c>
      <c r="S8" s="97"/>
    </row>
    <row r="9" spans="1:23" s="11" customFormat="1">
      <c r="A9" s="10"/>
      <c r="B9" s="10"/>
      <c r="C9" s="66" t="s">
        <v>17</v>
      </c>
      <c r="D9" s="42"/>
      <c r="E9" s="42" t="s">
        <v>24</v>
      </c>
      <c r="F9" s="42">
        <v>2025</v>
      </c>
      <c r="G9" s="43"/>
      <c r="H9" s="44">
        <f>H6-H7</f>
        <v>-139753660</v>
      </c>
      <c r="I9" s="44">
        <f>I6-I7</f>
        <v>315113170</v>
      </c>
      <c r="J9" s="44">
        <f t="shared" ref="J9:P9" si="0">J6-J7</f>
        <v>5281037</v>
      </c>
      <c r="K9" s="44">
        <f t="shared" si="0"/>
        <v>5196780</v>
      </c>
      <c r="L9" s="44">
        <f t="shared" si="0"/>
        <v>71629786</v>
      </c>
      <c r="M9" s="44">
        <f t="shared" si="0"/>
        <v>0</v>
      </c>
      <c r="N9" s="44">
        <f t="shared" si="0"/>
        <v>0</v>
      </c>
      <c r="O9" s="44">
        <f t="shared" si="0"/>
        <v>0</v>
      </c>
      <c r="P9" s="44">
        <f t="shared" si="0"/>
        <v>1721652</v>
      </c>
      <c r="Q9" s="67">
        <f>Q6-Q7</f>
        <v>259188765</v>
      </c>
      <c r="S9" s="28"/>
    </row>
    <row r="10" spans="1:23" s="11" customFormat="1">
      <c r="A10" s="10"/>
      <c r="B10" s="10"/>
      <c r="C10" s="66" t="s">
        <v>17</v>
      </c>
      <c r="D10" s="42"/>
      <c r="E10" s="42" t="s">
        <v>25</v>
      </c>
      <c r="F10" s="42">
        <v>2025</v>
      </c>
      <c r="G10" s="43"/>
      <c r="H10" s="44">
        <v>0</v>
      </c>
      <c r="I10" s="44">
        <v>36</v>
      </c>
      <c r="J10" s="44">
        <v>99</v>
      </c>
      <c r="K10" s="44">
        <v>95</v>
      </c>
      <c r="L10" s="44">
        <v>69</v>
      </c>
      <c r="M10" s="45">
        <v>0</v>
      </c>
      <c r="N10" s="44">
        <v>0</v>
      </c>
      <c r="O10" s="44">
        <v>0</v>
      </c>
      <c r="P10" s="44">
        <v>61</v>
      </c>
      <c r="Q10" s="67">
        <v>81</v>
      </c>
      <c r="S10" s="18"/>
    </row>
    <row r="11" spans="1:23" s="34" customFormat="1">
      <c r="A11" s="33"/>
      <c r="B11" s="33"/>
      <c r="C11" s="66" t="s">
        <v>17</v>
      </c>
      <c r="D11" s="42" t="s">
        <v>26</v>
      </c>
      <c r="E11" s="42" t="s">
        <v>27</v>
      </c>
      <c r="F11" s="42">
        <v>2025</v>
      </c>
      <c r="G11" s="43" t="s">
        <v>20</v>
      </c>
      <c r="H11" s="44">
        <v>0</v>
      </c>
      <c r="I11" s="44">
        <v>300000000</v>
      </c>
      <c r="J11" s="44">
        <v>518260000</v>
      </c>
      <c r="K11" s="44">
        <v>85497000</v>
      </c>
      <c r="L11" s="44">
        <v>115183000</v>
      </c>
      <c r="M11" s="45">
        <v>0</v>
      </c>
      <c r="N11" s="44">
        <v>0</v>
      </c>
      <c r="O11" s="44">
        <v>0</v>
      </c>
      <c r="P11" s="44">
        <v>0</v>
      </c>
      <c r="Q11" s="67">
        <f>P11+O11+N11+M11+L11+K11+J11+I11+H11</f>
        <v>1018940000</v>
      </c>
    </row>
    <row r="12" spans="1:23" s="34" customFormat="1">
      <c r="A12" s="33"/>
      <c r="B12" s="33"/>
      <c r="C12" s="66" t="s">
        <v>17</v>
      </c>
      <c r="D12" s="42" t="s">
        <v>26</v>
      </c>
      <c r="E12" s="42" t="s">
        <v>27</v>
      </c>
      <c r="F12" s="42">
        <v>2025</v>
      </c>
      <c r="G12" s="43" t="s">
        <v>21</v>
      </c>
      <c r="H12" s="44">
        <v>0</v>
      </c>
      <c r="I12" s="44">
        <v>0</v>
      </c>
      <c r="J12" s="44">
        <v>314950000</v>
      </c>
      <c r="K12" s="44">
        <v>55747000</v>
      </c>
      <c r="L12" s="44">
        <v>110391000</v>
      </c>
      <c r="M12" s="45">
        <v>0</v>
      </c>
      <c r="N12" s="44">
        <v>0</v>
      </c>
      <c r="O12" s="44">
        <v>0</v>
      </c>
      <c r="P12" s="44">
        <v>1448000</v>
      </c>
      <c r="Q12" s="67">
        <f>P12+O12+N12+M12+L12+K12+J12+I12+H12</f>
        <v>482536000</v>
      </c>
      <c r="W12" s="37"/>
    </row>
    <row r="13" spans="1:23" s="34" customFormat="1">
      <c r="A13" s="33"/>
      <c r="B13" s="33"/>
      <c r="C13" s="66" t="s">
        <v>17</v>
      </c>
      <c r="D13" s="42" t="s">
        <v>26</v>
      </c>
      <c r="E13" s="42" t="s">
        <v>27</v>
      </c>
      <c r="F13" s="42">
        <v>2025</v>
      </c>
      <c r="G13" s="43" t="s">
        <v>22</v>
      </c>
      <c r="H13" s="44">
        <v>0</v>
      </c>
      <c r="I13" s="44">
        <v>0</v>
      </c>
      <c r="J13" s="44">
        <v>310729964</v>
      </c>
      <c r="K13" s="44">
        <v>52460803</v>
      </c>
      <c r="L13" s="44">
        <v>100131757</v>
      </c>
      <c r="M13" s="45">
        <v>0</v>
      </c>
      <c r="N13" s="44">
        <v>0</v>
      </c>
      <c r="O13" s="44">
        <v>0</v>
      </c>
      <c r="P13" s="44">
        <v>1215400</v>
      </c>
      <c r="Q13" s="67">
        <f>P13+O13+N13+M13+L13+K13+J13+I13+H13</f>
        <v>464537924</v>
      </c>
      <c r="R13" s="34" t="s">
        <v>48</v>
      </c>
    </row>
    <row r="14" spans="1:23" s="96" customFormat="1">
      <c r="A14" s="95"/>
      <c r="B14" s="95"/>
      <c r="C14" s="66" t="s">
        <v>17</v>
      </c>
      <c r="D14" s="42" t="s">
        <v>26</v>
      </c>
      <c r="E14" s="42" t="s">
        <v>27</v>
      </c>
      <c r="F14" s="42">
        <v>2025</v>
      </c>
      <c r="G14" s="43" t="s">
        <v>23</v>
      </c>
      <c r="H14" s="44">
        <v>0</v>
      </c>
      <c r="I14" s="44">
        <v>0</v>
      </c>
      <c r="J14" s="44">
        <v>0</v>
      </c>
      <c r="K14" s="44">
        <v>0</v>
      </c>
      <c r="L14" s="44">
        <v>1220033</v>
      </c>
      <c r="M14" s="45">
        <v>0</v>
      </c>
      <c r="N14" s="44">
        <v>0</v>
      </c>
      <c r="O14" s="44">
        <v>0</v>
      </c>
      <c r="P14" s="44">
        <v>0</v>
      </c>
      <c r="Q14" s="67">
        <f>P14+O14+N14+M14+L14+K14+J14+I14+H14</f>
        <v>1220033</v>
      </c>
      <c r="W14" s="102"/>
    </row>
    <row r="15" spans="1:23" s="11" customFormat="1">
      <c r="A15" s="10"/>
      <c r="B15" s="10"/>
      <c r="C15" s="66" t="s">
        <v>17</v>
      </c>
      <c r="D15" s="42"/>
      <c r="E15" s="42" t="s">
        <v>24</v>
      </c>
      <c r="F15" s="42">
        <v>2025</v>
      </c>
      <c r="G15" s="43"/>
      <c r="H15" s="44">
        <v>0</v>
      </c>
      <c r="I15" s="44">
        <f>I12-I13</f>
        <v>0</v>
      </c>
      <c r="J15" s="44">
        <f t="shared" ref="J15:Q15" si="1">J12-J13</f>
        <v>4220036</v>
      </c>
      <c r="K15" s="44">
        <f t="shared" si="1"/>
        <v>3286197</v>
      </c>
      <c r="L15" s="44">
        <f t="shared" si="1"/>
        <v>10259243</v>
      </c>
      <c r="M15" s="44">
        <f t="shared" si="1"/>
        <v>0</v>
      </c>
      <c r="N15" s="44">
        <f t="shared" si="1"/>
        <v>0</v>
      </c>
      <c r="O15" s="44">
        <f t="shared" si="1"/>
        <v>0</v>
      </c>
      <c r="P15" s="44">
        <f t="shared" si="1"/>
        <v>232600</v>
      </c>
      <c r="Q15" s="67">
        <f t="shared" si="1"/>
        <v>17998076</v>
      </c>
      <c r="T15" s="28"/>
    </row>
    <row r="16" spans="1:23" s="11" customFormat="1">
      <c r="A16" s="10"/>
      <c r="B16" s="10"/>
      <c r="C16" s="66" t="s">
        <v>17</v>
      </c>
      <c r="D16" s="42"/>
      <c r="E16" s="42" t="s">
        <v>25</v>
      </c>
      <c r="F16" s="42">
        <v>2025</v>
      </c>
      <c r="G16" s="43"/>
      <c r="H16" s="44">
        <v>0</v>
      </c>
      <c r="I16" s="44">
        <v>0</v>
      </c>
      <c r="J16" s="44">
        <v>99</v>
      </c>
      <c r="K16" s="44">
        <v>94</v>
      </c>
      <c r="L16" s="44">
        <v>91</v>
      </c>
      <c r="M16" s="45">
        <v>0</v>
      </c>
      <c r="N16" s="44">
        <v>0</v>
      </c>
      <c r="O16" s="44">
        <v>0</v>
      </c>
      <c r="P16" s="44">
        <v>84</v>
      </c>
      <c r="Q16" s="67">
        <v>96</v>
      </c>
      <c r="T16" s="28"/>
    </row>
    <row r="17" spans="1:23" s="34" customFormat="1">
      <c r="A17" s="33"/>
      <c r="B17" s="33"/>
      <c r="C17" s="66" t="s">
        <v>17</v>
      </c>
      <c r="D17" s="42" t="s">
        <v>28</v>
      </c>
      <c r="E17" s="42" t="s">
        <v>29</v>
      </c>
      <c r="F17" s="42">
        <v>2025</v>
      </c>
      <c r="G17" s="43" t="s">
        <v>20</v>
      </c>
      <c r="H17" s="44">
        <v>0</v>
      </c>
      <c r="I17" s="44">
        <v>100000000</v>
      </c>
      <c r="J17" s="44">
        <v>0</v>
      </c>
      <c r="K17" s="44">
        <v>0</v>
      </c>
      <c r="L17" s="44">
        <v>334000000</v>
      </c>
      <c r="M17" s="45">
        <v>0</v>
      </c>
      <c r="N17" s="44">
        <v>150000000</v>
      </c>
      <c r="O17" s="44">
        <v>50000000</v>
      </c>
      <c r="P17" s="44">
        <v>70000000</v>
      </c>
      <c r="Q17" s="67">
        <f>P17+O17+N17+M17+L17+K17+J17+I17+H17</f>
        <v>704000000</v>
      </c>
      <c r="S17" s="78"/>
      <c r="T17" s="36"/>
    </row>
    <row r="18" spans="1:23" s="34" customFormat="1">
      <c r="A18" s="33"/>
      <c r="B18" s="33"/>
      <c r="C18" s="66" t="s">
        <v>17</v>
      </c>
      <c r="D18" s="42" t="s">
        <v>28</v>
      </c>
      <c r="E18" s="42" t="s">
        <v>29</v>
      </c>
      <c r="F18" s="42">
        <v>2025</v>
      </c>
      <c r="G18" s="43" t="s">
        <v>21</v>
      </c>
      <c r="H18" s="44">
        <v>0</v>
      </c>
      <c r="I18" s="44">
        <f>1117868364+317445</f>
        <v>1118185809</v>
      </c>
      <c r="J18" s="44">
        <v>0</v>
      </c>
      <c r="K18" s="44">
        <v>0</v>
      </c>
      <c r="L18" s="44">
        <v>379704954</v>
      </c>
      <c r="M18" s="45">
        <v>0</v>
      </c>
      <c r="N18" s="44">
        <v>28357796</v>
      </c>
      <c r="O18" s="44">
        <v>10000000</v>
      </c>
      <c r="P18" s="44">
        <v>38600000</v>
      </c>
      <c r="Q18" s="67">
        <f>P18+O18+N18+M18+L18+K18+J18+I18+H18</f>
        <v>1574848559</v>
      </c>
      <c r="T18" s="36"/>
    </row>
    <row r="19" spans="1:23" s="34" customFormat="1">
      <c r="A19" s="33"/>
      <c r="B19" s="33"/>
      <c r="C19" s="66" t="s">
        <v>17</v>
      </c>
      <c r="D19" s="42" t="s">
        <v>28</v>
      </c>
      <c r="E19" s="42" t="s">
        <v>29</v>
      </c>
      <c r="F19" s="42">
        <v>2025</v>
      </c>
      <c r="G19" s="43" t="s">
        <v>22</v>
      </c>
      <c r="H19" s="44">
        <v>0</v>
      </c>
      <c r="I19" s="44">
        <v>1092255556</v>
      </c>
      <c r="J19" s="44">
        <v>0</v>
      </c>
      <c r="K19" s="44">
        <v>0</v>
      </c>
      <c r="L19" s="44">
        <v>266087408</v>
      </c>
      <c r="M19" s="45">
        <v>0</v>
      </c>
      <c r="N19" s="44">
        <v>0</v>
      </c>
      <c r="O19" s="44">
        <v>4954374</v>
      </c>
      <c r="P19" s="44">
        <v>38566609</v>
      </c>
      <c r="Q19" s="67">
        <f>P19+O19+N19+M19+L19+K19+J19+I19+H19</f>
        <v>1401863947</v>
      </c>
      <c r="R19" s="34" t="s">
        <v>48</v>
      </c>
    </row>
    <row r="20" spans="1:23" s="92" customFormat="1">
      <c r="A20" s="91"/>
      <c r="B20" s="91"/>
      <c r="C20" s="66" t="s">
        <v>17</v>
      </c>
      <c r="D20" s="42" t="s">
        <v>28</v>
      </c>
      <c r="E20" s="42" t="s">
        <v>29</v>
      </c>
      <c r="F20" s="42">
        <v>2025</v>
      </c>
      <c r="G20" s="43" t="s">
        <v>23</v>
      </c>
      <c r="H20" s="44">
        <v>0</v>
      </c>
      <c r="I20" s="44">
        <v>0</v>
      </c>
      <c r="J20" s="44">
        <v>0</v>
      </c>
      <c r="K20" s="44">
        <v>0</v>
      </c>
      <c r="L20" s="44">
        <v>203718</v>
      </c>
      <c r="M20" s="45">
        <v>0</v>
      </c>
      <c r="N20" s="44">
        <v>0</v>
      </c>
      <c r="O20" s="44">
        <v>0</v>
      </c>
      <c r="P20" s="44">
        <v>0</v>
      </c>
      <c r="Q20" s="67">
        <f>P20+O20+N20+M20+L20+K20+J20+I20+H20</f>
        <v>203718</v>
      </c>
      <c r="T20" s="98"/>
    </row>
    <row r="21" spans="1:23" s="34" customFormat="1">
      <c r="A21" s="33"/>
      <c r="B21" s="33"/>
      <c r="C21" s="66" t="s">
        <v>17</v>
      </c>
      <c r="D21" s="42"/>
      <c r="E21" s="42" t="s">
        <v>24</v>
      </c>
      <c r="F21" s="42">
        <v>2025</v>
      </c>
      <c r="G21" s="43"/>
      <c r="H21" s="44">
        <f>H18-H19</f>
        <v>0</v>
      </c>
      <c r="I21" s="44">
        <f t="shared" ref="I21:Q21" si="2">I18-I19</f>
        <v>25930253</v>
      </c>
      <c r="J21" s="44">
        <f t="shared" si="2"/>
        <v>0</v>
      </c>
      <c r="K21" s="44">
        <f t="shared" si="2"/>
        <v>0</v>
      </c>
      <c r="L21" s="44">
        <f>L18-L19</f>
        <v>113617546</v>
      </c>
      <c r="M21" s="44">
        <f t="shared" si="2"/>
        <v>0</v>
      </c>
      <c r="N21" s="44">
        <f t="shared" si="2"/>
        <v>28357796</v>
      </c>
      <c r="O21" s="44">
        <f t="shared" si="2"/>
        <v>5045626</v>
      </c>
      <c r="P21" s="44">
        <f t="shared" si="2"/>
        <v>33391</v>
      </c>
      <c r="Q21" s="67">
        <f t="shared" si="2"/>
        <v>172984612</v>
      </c>
      <c r="V21" s="37"/>
    </row>
    <row r="22" spans="1:23" s="11" customFormat="1">
      <c r="A22" s="10"/>
      <c r="B22" s="10"/>
      <c r="C22" s="66" t="s">
        <v>17</v>
      </c>
      <c r="D22" s="42"/>
      <c r="E22" s="42" t="s">
        <v>25</v>
      </c>
      <c r="F22" s="42">
        <v>2025</v>
      </c>
      <c r="G22" s="43"/>
      <c r="H22" s="44">
        <v>0</v>
      </c>
      <c r="I22" s="44">
        <v>97.7</v>
      </c>
      <c r="J22" s="44">
        <v>0</v>
      </c>
      <c r="K22" s="44">
        <v>0</v>
      </c>
      <c r="L22" s="44">
        <v>70</v>
      </c>
      <c r="M22" s="45">
        <v>0</v>
      </c>
      <c r="N22" s="44">
        <v>0</v>
      </c>
      <c r="O22" s="44">
        <v>49.5</v>
      </c>
      <c r="P22" s="44">
        <v>99.9</v>
      </c>
      <c r="Q22" s="68">
        <v>89</v>
      </c>
      <c r="S22" s="31"/>
      <c r="T22" s="29"/>
      <c r="V22" s="39"/>
    </row>
    <row r="23" spans="1:23" s="92" customFormat="1">
      <c r="A23" s="91"/>
      <c r="B23" s="91"/>
      <c r="C23" s="66" t="s">
        <v>17</v>
      </c>
      <c r="D23" s="42" t="s">
        <v>30</v>
      </c>
      <c r="E23" s="42" t="s">
        <v>31</v>
      </c>
      <c r="F23" s="42">
        <v>2025</v>
      </c>
      <c r="G23" s="43" t="s">
        <v>20</v>
      </c>
      <c r="H23" s="44">
        <v>0</v>
      </c>
      <c r="I23" s="44">
        <v>83000000</v>
      </c>
      <c r="J23" s="44">
        <v>1701049000</v>
      </c>
      <c r="K23" s="44">
        <v>300185000</v>
      </c>
      <c r="L23" s="44">
        <v>853549000</v>
      </c>
      <c r="M23" s="45">
        <v>0</v>
      </c>
      <c r="N23" s="44">
        <v>0</v>
      </c>
      <c r="O23" s="44">
        <v>2470000</v>
      </c>
      <c r="P23" s="44">
        <v>381000</v>
      </c>
      <c r="Q23" s="67">
        <f>P23+O23+N23+M23+L23+K23+J23+I23+H23</f>
        <v>2940634000</v>
      </c>
      <c r="V23" s="94"/>
    </row>
    <row r="24" spans="1:23" s="92" customFormat="1">
      <c r="A24" s="91"/>
      <c r="B24" s="91"/>
      <c r="C24" s="66" t="s">
        <v>17</v>
      </c>
      <c r="D24" s="42" t="s">
        <v>30</v>
      </c>
      <c r="E24" s="42" t="s">
        <v>31</v>
      </c>
      <c r="F24" s="42">
        <v>2025</v>
      </c>
      <c r="G24" s="43" t="s">
        <v>21</v>
      </c>
      <c r="H24" s="44">
        <v>0</v>
      </c>
      <c r="I24" s="44">
        <v>30423000</v>
      </c>
      <c r="J24" s="44">
        <v>1780049000</v>
      </c>
      <c r="K24" s="44">
        <v>304985000</v>
      </c>
      <c r="L24" s="44">
        <v>570749000</v>
      </c>
      <c r="M24" s="45">
        <v>0</v>
      </c>
      <c r="N24" s="44">
        <v>0</v>
      </c>
      <c r="O24" s="44">
        <v>2470000</v>
      </c>
      <c r="P24" s="44">
        <v>5581000</v>
      </c>
      <c r="Q24" s="67">
        <f>P24+O24+N24+M24+L24+K24+J24+I24+H24</f>
        <v>2694257000</v>
      </c>
    </row>
    <row r="25" spans="1:23" s="92" customFormat="1">
      <c r="A25" s="91"/>
      <c r="B25" s="91"/>
      <c r="C25" s="66" t="s">
        <v>17</v>
      </c>
      <c r="D25" s="42" t="s">
        <v>30</v>
      </c>
      <c r="E25" s="42" t="s">
        <v>31</v>
      </c>
      <c r="F25" s="42">
        <v>2025</v>
      </c>
      <c r="G25" s="43" t="s">
        <v>22</v>
      </c>
      <c r="H25" s="44">
        <v>0</v>
      </c>
      <c r="I25" s="44">
        <v>27639923</v>
      </c>
      <c r="J25" s="44">
        <v>1774780226</v>
      </c>
      <c r="K25" s="44">
        <v>294914918</v>
      </c>
      <c r="L25" s="44">
        <v>381179587</v>
      </c>
      <c r="M25" s="45">
        <v>0</v>
      </c>
      <c r="N25" s="44">
        <v>0</v>
      </c>
      <c r="O25" s="44">
        <v>2230557</v>
      </c>
      <c r="P25" s="44">
        <v>3510050</v>
      </c>
      <c r="Q25" s="67">
        <f>P25+O25+N25+M25+L25+K25+J25+I25+H25</f>
        <v>2484255261</v>
      </c>
      <c r="R25" s="92" t="s">
        <v>48</v>
      </c>
      <c r="V25" s="94"/>
    </row>
    <row r="26" spans="1:23" s="11" customFormat="1">
      <c r="A26" s="10"/>
      <c r="B26" s="10"/>
      <c r="C26" s="66" t="s">
        <v>17</v>
      </c>
      <c r="D26" s="42" t="s">
        <v>30</v>
      </c>
      <c r="E26" s="42" t="s">
        <v>31</v>
      </c>
      <c r="F26" s="42">
        <v>2025</v>
      </c>
      <c r="G26" s="43" t="s">
        <v>23</v>
      </c>
      <c r="H26" s="44">
        <v>0</v>
      </c>
      <c r="I26" s="44">
        <v>0</v>
      </c>
      <c r="J26" s="44">
        <v>0</v>
      </c>
      <c r="K26" s="44">
        <v>0</v>
      </c>
      <c r="L26" s="44">
        <v>43963614</v>
      </c>
      <c r="M26" s="45">
        <v>0</v>
      </c>
      <c r="N26" s="44">
        <v>0</v>
      </c>
      <c r="O26" s="44">
        <v>0</v>
      </c>
      <c r="P26" s="44">
        <v>0</v>
      </c>
      <c r="Q26" s="67">
        <f>P26+O26+N26+M26+L26+K26+J26+I26+H26</f>
        <v>43963614</v>
      </c>
      <c r="V26" s="39"/>
    </row>
    <row r="27" spans="1:23" s="34" customFormat="1">
      <c r="A27" s="33"/>
      <c r="B27" s="33"/>
      <c r="C27" s="66" t="s">
        <v>17</v>
      </c>
      <c r="D27" s="42"/>
      <c r="E27" s="42" t="s">
        <v>24</v>
      </c>
      <c r="F27" s="42">
        <v>2025</v>
      </c>
      <c r="G27" s="43"/>
      <c r="H27" s="44">
        <f>H24-H25</f>
        <v>0</v>
      </c>
      <c r="I27" s="44">
        <f t="shared" ref="I27:P27" si="3">I24-I25</f>
        <v>2783077</v>
      </c>
      <c r="J27" s="44">
        <f t="shared" si="3"/>
        <v>5268774</v>
      </c>
      <c r="K27" s="44">
        <f t="shared" si="3"/>
        <v>10070082</v>
      </c>
      <c r="L27" s="44">
        <f t="shared" si="3"/>
        <v>189569413</v>
      </c>
      <c r="M27" s="44">
        <f t="shared" si="3"/>
        <v>0</v>
      </c>
      <c r="N27" s="44">
        <f t="shared" si="3"/>
        <v>0</v>
      </c>
      <c r="O27" s="44">
        <f t="shared" si="3"/>
        <v>239443</v>
      </c>
      <c r="P27" s="44">
        <f t="shared" si="3"/>
        <v>2070950</v>
      </c>
      <c r="Q27" s="67">
        <f>Q24-Q25</f>
        <v>210001739</v>
      </c>
      <c r="T27" s="90"/>
    </row>
    <row r="28" spans="1:23" s="11" customFormat="1">
      <c r="A28" s="10"/>
      <c r="B28" s="10"/>
      <c r="C28" s="66" t="s">
        <v>17</v>
      </c>
      <c r="D28" s="42"/>
      <c r="E28" s="42" t="s">
        <v>25</v>
      </c>
      <c r="F28" s="42">
        <v>2025</v>
      </c>
      <c r="G28" s="43"/>
      <c r="H28" s="44">
        <v>0</v>
      </c>
      <c r="I28" s="44">
        <v>90.8</v>
      </c>
      <c r="J28" s="44">
        <v>100</v>
      </c>
      <c r="K28" s="44">
        <v>97</v>
      </c>
      <c r="L28" s="44">
        <v>67</v>
      </c>
      <c r="M28" s="45">
        <v>0</v>
      </c>
      <c r="N28" s="44">
        <v>0</v>
      </c>
      <c r="O28" s="44">
        <v>90</v>
      </c>
      <c r="P28" s="44">
        <v>63</v>
      </c>
      <c r="Q28" s="67">
        <v>92.2</v>
      </c>
      <c r="S28" s="31"/>
    </row>
    <row r="29" spans="1:23" s="34" customFormat="1">
      <c r="A29" s="33"/>
      <c r="B29" s="33"/>
      <c r="C29" s="66" t="s">
        <v>17</v>
      </c>
      <c r="D29" s="42"/>
      <c r="E29" s="42" t="s">
        <v>32</v>
      </c>
      <c r="F29" s="42">
        <v>2025</v>
      </c>
      <c r="G29" s="43" t="s">
        <v>22</v>
      </c>
      <c r="H29" s="44">
        <v>0</v>
      </c>
      <c r="I29" s="44">
        <v>0</v>
      </c>
      <c r="J29" s="44">
        <v>84364545</v>
      </c>
      <c r="K29" s="44">
        <v>0</v>
      </c>
      <c r="L29" s="44">
        <v>67922075</v>
      </c>
      <c r="M29" s="45">
        <v>0</v>
      </c>
      <c r="N29" s="44">
        <v>3004365221</v>
      </c>
      <c r="O29" s="44">
        <v>0</v>
      </c>
      <c r="P29" s="44">
        <v>0</v>
      </c>
      <c r="Q29" s="67">
        <f>P29+O29+N29+M29+L29+K29+J29+I29+H29</f>
        <v>3156651841</v>
      </c>
      <c r="R29" s="34" t="s">
        <v>48</v>
      </c>
    </row>
    <row r="30" spans="1:23" s="34" customFormat="1">
      <c r="A30" s="33"/>
      <c r="B30" s="33"/>
      <c r="C30" s="66" t="s">
        <v>17</v>
      </c>
      <c r="D30" s="42" t="s">
        <v>33</v>
      </c>
      <c r="E30" s="42" t="s">
        <v>34</v>
      </c>
      <c r="F30" s="42">
        <v>2025</v>
      </c>
      <c r="G30" s="43" t="s">
        <v>20</v>
      </c>
      <c r="H30" s="44">
        <v>6000000</v>
      </c>
      <c r="I30" s="44">
        <v>323220000</v>
      </c>
      <c r="J30" s="44">
        <v>1483830000</v>
      </c>
      <c r="K30" s="44">
        <v>242953000</v>
      </c>
      <c r="L30" s="44">
        <v>2573634000</v>
      </c>
      <c r="M30" s="45">
        <v>0</v>
      </c>
      <c r="N30" s="44">
        <v>0</v>
      </c>
      <c r="O30" s="44">
        <v>10356000</v>
      </c>
      <c r="P30" s="44">
        <v>0</v>
      </c>
      <c r="Q30" s="67">
        <f>P30+O30+N30+M30+L30+K30+J30+I30+H30</f>
        <v>4639993000</v>
      </c>
      <c r="W30" s="37"/>
    </row>
    <row r="31" spans="1:23" s="11" customFormat="1">
      <c r="A31" s="10"/>
      <c r="B31" s="10"/>
      <c r="C31" s="66" t="s">
        <v>17</v>
      </c>
      <c r="D31" s="42" t="s">
        <v>33</v>
      </c>
      <c r="E31" s="42" t="s">
        <v>34</v>
      </c>
      <c r="F31" s="42">
        <v>2025</v>
      </c>
      <c r="G31" s="43" t="s">
        <v>21</v>
      </c>
      <c r="H31" s="44">
        <f>26000000</f>
        <v>26000000</v>
      </c>
      <c r="I31" s="44">
        <f>79971000+3000000</f>
        <v>82971000</v>
      </c>
      <c r="J31" s="44">
        <v>1456139000</v>
      </c>
      <c r="K31" s="44">
        <v>237930000</v>
      </c>
      <c r="L31" s="44">
        <v>2178062000</v>
      </c>
      <c r="M31" s="45">
        <v>0</v>
      </c>
      <c r="N31" s="44">
        <v>0</v>
      </c>
      <c r="O31" s="44">
        <v>10356000</v>
      </c>
      <c r="P31" s="44">
        <v>3350000</v>
      </c>
      <c r="Q31" s="67">
        <f>P31+O31+N31+M31+L31+K31+J31+I31+H31</f>
        <v>3994808000</v>
      </c>
      <c r="S31" s="39"/>
      <c r="T31" s="39"/>
      <c r="W31" s="39"/>
    </row>
    <row r="32" spans="1:23" s="11" customFormat="1">
      <c r="A32" s="10"/>
      <c r="B32" s="10"/>
      <c r="C32" s="66" t="s">
        <v>17</v>
      </c>
      <c r="D32" s="42" t="s">
        <v>33</v>
      </c>
      <c r="E32" s="42" t="s">
        <v>34</v>
      </c>
      <c r="F32" s="42">
        <v>2025</v>
      </c>
      <c r="G32" s="43" t="s">
        <v>22</v>
      </c>
      <c r="H32" s="44">
        <v>16710649</v>
      </c>
      <c r="I32" s="44">
        <v>58691422</v>
      </c>
      <c r="J32" s="44">
        <v>1446832407</v>
      </c>
      <c r="K32" s="44">
        <v>235736686</v>
      </c>
      <c r="L32" s="44">
        <v>2080563771</v>
      </c>
      <c r="M32" s="45">
        <v>0</v>
      </c>
      <c r="N32" s="44">
        <v>0</v>
      </c>
      <c r="O32" s="44">
        <v>9980789</v>
      </c>
      <c r="P32" s="44">
        <v>3010330</v>
      </c>
      <c r="Q32" s="67">
        <f>P32+O32+N32+M32+L32+K32+J32+I32+H32</f>
        <v>3851526054</v>
      </c>
      <c r="S32" s="28"/>
      <c r="T32" s="39"/>
      <c r="U32" s="39"/>
      <c r="W32" s="39"/>
    </row>
    <row r="33" spans="1:22" s="11" customFormat="1">
      <c r="A33" s="10"/>
      <c r="B33" s="10"/>
      <c r="C33" s="66" t="s">
        <v>17</v>
      </c>
      <c r="D33" s="42" t="s">
        <v>33</v>
      </c>
      <c r="E33" s="42" t="s">
        <v>34</v>
      </c>
      <c r="F33" s="42">
        <v>2025</v>
      </c>
      <c r="G33" s="43" t="s">
        <v>23</v>
      </c>
      <c r="H33" s="44">
        <v>0</v>
      </c>
      <c r="I33" s="44">
        <v>12888330</v>
      </c>
      <c r="J33" s="44">
        <v>0</v>
      </c>
      <c r="K33" s="44">
        <v>0</v>
      </c>
      <c r="L33" s="44">
        <v>15269829</v>
      </c>
      <c r="M33" s="45">
        <v>0</v>
      </c>
      <c r="N33" s="44">
        <v>0</v>
      </c>
      <c r="O33" s="44">
        <v>0</v>
      </c>
      <c r="P33" s="44">
        <v>0</v>
      </c>
      <c r="Q33" s="67">
        <f>P33+O33+N33+M33+L33+K33+J33+I33+H33</f>
        <v>28158159</v>
      </c>
    </row>
    <row r="34" spans="1:22" s="11" customFormat="1">
      <c r="A34" s="10"/>
      <c r="B34" s="10"/>
      <c r="C34" s="66" t="s">
        <v>17</v>
      </c>
      <c r="D34" s="42"/>
      <c r="E34" s="42" t="s">
        <v>24</v>
      </c>
      <c r="F34" s="42">
        <v>2025</v>
      </c>
      <c r="G34" s="43"/>
      <c r="H34" s="44">
        <f>H31-H32</f>
        <v>9289351</v>
      </c>
      <c r="I34" s="44">
        <f>I31-I32</f>
        <v>24279578</v>
      </c>
      <c r="J34" s="44">
        <f t="shared" ref="J34:Q34" si="4">J31-J32</f>
        <v>9306593</v>
      </c>
      <c r="K34" s="44">
        <f t="shared" si="4"/>
        <v>2193314</v>
      </c>
      <c r="L34" s="44">
        <f t="shared" si="4"/>
        <v>97498229</v>
      </c>
      <c r="M34" s="44">
        <f t="shared" si="4"/>
        <v>0</v>
      </c>
      <c r="N34" s="44">
        <f t="shared" si="4"/>
        <v>0</v>
      </c>
      <c r="O34" s="44">
        <f t="shared" si="4"/>
        <v>375211</v>
      </c>
      <c r="P34" s="44">
        <f t="shared" si="4"/>
        <v>339670</v>
      </c>
      <c r="Q34" s="67">
        <f t="shared" si="4"/>
        <v>143281946</v>
      </c>
    </row>
    <row r="35" spans="1:22" s="11" customFormat="1">
      <c r="A35" s="10"/>
      <c r="B35" s="10"/>
      <c r="C35" s="66" t="s">
        <v>17</v>
      </c>
      <c r="D35" s="42"/>
      <c r="E35" s="42" t="s">
        <v>25</v>
      </c>
      <c r="F35" s="42">
        <v>2025</v>
      </c>
      <c r="G35" s="43"/>
      <c r="H35" s="44">
        <v>4</v>
      </c>
      <c r="I35" s="44">
        <v>89.6</v>
      </c>
      <c r="J35" s="44">
        <v>99</v>
      </c>
      <c r="K35" s="44">
        <v>99</v>
      </c>
      <c r="L35" s="44">
        <v>96</v>
      </c>
      <c r="M35" s="45">
        <v>0</v>
      </c>
      <c r="N35" s="44">
        <v>0</v>
      </c>
      <c r="O35" s="44">
        <v>96</v>
      </c>
      <c r="P35" s="44">
        <v>90</v>
      </c>
      <c r="Q35" s="67">
        <v>96</v>
      </c>
      <c r="S35" s="18"/>
    </row>
    <row r="36" spans="1:22" s="11" customFormat="1">
      <c r="A36" s="10"/>
      <c r="B36" s="10"/>
      <c r="C36" s="66" t="s">
        <v>17</v>
      </c>
      <c r="D36" s="42"/>
      <c r="E36" s="42" t="s">
        <v>32</v>
      </c>
      <c r="F36" s="42">
        <v>2025</v>
      </c>
      <c r="G36" s="43" t="s">
        <v>22</v>
      </c>
      <c r="H36" s="44">
        <v>0</v>
      </c>
      <c r="I36" s="44">
        <v>5520849</v>
      </c>
      <c r="J36" s="44">
        <v>64066630</v>
      </c>
      <c r="K36" s="44">
        <v>2229945</v>
      </c>
      <c r="L36" s="44">
        <v>2848511</v>
      </c>
      <c r="M36" s="45">
        <v>0</v>
      </c>
      <c r="N36" s="44">
        <v>96799140</v>
      </c>
      <c r="O36" s="44">
        <v>0</v>
      </c>
      <c r="P36" s="44">
        <v>0</v>
      </c>
      <c r="Q36" s="67">
        <f>P36+O36+N36+M36+L36+K36+J36+I36+H36</f>
        <v>171465075</v>
      </c>
      <c r="R36" s="11" t="s">
        <v>48</v>
      </c>
    </row>
    <row r="37" spans="1:22" s="34" customFormat="1" ht="24">
      <c r="A37" s="33"/>
      <c r="B37" s="33"/>
      <c r="C37" s="66" t="s">
        <v>17</v>
      </c>
      <c r="D37" s="42" t="s">
        <v>35</v>
      </c>
      <c r="E37" s="46" t="s">
        <v>36</v>
      </c>
      <c r="F37" s="42">
        <v>2025</v>
      </c>
      <c r="G37" s="43" t="s">
        <v>20</v>
      </c>
      <c r="H37" s="44">
        <v>0</v>
      </c>
      <c r="I37" s="44">
        <v>2000000</v>
      </c>
      <c r="J37" s="44">
        <v>151185000</v>
      </c>
      <c r="K37" s="44">
        <v>21095000</v>
      </c>
      <c r="L37" s="44">
        <v>22662000</v>
      </c>
      <c r="M37" s="45">
        <v>0</v>
      </c>
      <c r="N37" s="44">
        <v>0</v>
      </c>
      <c r="O37" s="44">
        <v>600000</v>
      </c>
      <c r="P37" s="44">
        <v>48000</v>
      </c>
      <c r="Q37" s="67">
        <f>P37+O37+N37+M37+L37+K37+J37+I37+H37</f>
        <v>197590000</v>
      </c>
    </row>
    <row r="38" spans="1:22" s="11" customFormat="1" ht="24">
      <c r="A38" s="10"/>
      <c r="B38" s="10"/>
      <c r="C38" s="66" t="s">
        <v>17</v>
      </c>
      <c r="D38" s="42" t="s">
        <v>35</v>
      </c>
      <c r="E38" s="46" t="s">
        <v>36</v>
      </c>
      <c r="F38" s="42">
        <v>2025</v>
      </c>
      <c r="G38" s="43" t="s">
        <v>21</v>
      </c>
      <c r="H38" s="44">
        <v>0</v>
      </c>
      <c r="I38" s="44">
        <v>14500000</v>
      </c>
      <c r="J38" s="44">
        <v>134185000</v>
      </c>
      <c r="K38" s="44">
        <v>21095000</v>
      </c>
      <c r="L38" s="44">
        <v>22662000</v>
      </c>
      <c r="M38" s="45">
        <v>0</v>
      </c>
      <c r="N38" s="44">
        <v>0</v>
      </c>
      <c r="O38" s="44">
        <v>600000</v>
      </c>
      <c r="P38" s="44">
        <v>398000</v>
      </c>
      <c r="Q38" s="67">
        <f>P38+O38+N38+M38+L38+K38+J38+I38+H38</f>
        <v>193440000</v>
      </c>
    </row>
    <row r="39" spans="1:22" s="11" customFormat="1" ht="24">
      <c r="A39" s="10"/>
      <c r="B39" s="10"/>
      <c r="C39" s="66" t="s">
        <v>17</v>
      </c>
      <c r="D39" s="42" t="s">
        <v>35</v>
      </c>
      <c r="E39" s="46" t="s">
        <v>36</v>
      </c>
      <c r="F39" s="42">
        <v>2025</v>
      </c>
      <c r="G39" s="43" t="s">
        <v>22</v>
      </c>
      <c r="H39" s="44">
        <v>0</v>
      </c>
      <c r="I39" s="44">
        <v>4076460</v>
      </c>
      <c r="J39" s="44">
        <v>133580495</v>
      </c>
      <c r="K39" s="44">
        <v>19189060</v>
      </c>
      <c r="L39" s="44">
        <v>16863339</v>
      </c>
      <c r="M39" s="45">
        <v>0</v>
      </c>
      <c r="N39" s="44">
        <v>0</v>
      </c>
      <c r="O39" s="44">
        <v>550209</v>
      </c>
      <c r="P39" s="44">
        <v>140563</v>
      </c>
      <c r="Q39" s="67">
        <f>P39+O39+N39+M39+L39+K39+J39+I39+H39</f>
        <v>174400126</v>
      </c>
      <c r="V39" s="39"/>
    </row>
    <row r="40" spans="1:22" s="11" customFormat="1" ht="24">
      <c r="A40" s="10"/>
      <c r="B40" s="10"/>
      <c r="C40" s="66" t="s">
        <v>17</v>
      </c>
      <c r="D40" s="42" t="s">
        <v>35</v>
      </c>
      <c r="E40" s="46" t="s">
        <v>36</v>
      </c>
      <c r="F40" s="42">
        <v>2025</v>
      </c>
      <c r="G40" s="43" t="s">
        <v>23</v>
      </c>
      <c r="H40" s="44">
        <v>0</v>
      </c>
      <c r="I40" s="44">
        <v>0</v>
      </c>
      <c r="J40" s="44">
        <v>0</v>
      </c>
      <c r="K40" s="44">
        <v>0</v>
      </c>
      <c r="L40" s="44">
        <v>117423</v>
      </c>
      <c r="M40" s="45">
        <v>0</v>
      </c>
      <c r="N40" s="44">
        <v>0</v>
      </c>
      <c r="O40" s="44">
        <v>0</v>
      </c>
      <c r="P40" s="44">
        <v>0</v>
      </c>
      <c r="Q40" s="67">
        <f>P40+O40+N40+M40+L40+K40+J40+I40+H40</f>
        <v>117423</v>
      </c>
      <c r="V40" s="39"/>
    </row>
    <row r="41" spans="1:22" s="11" customFormat="1">
      <c r="A41" s="10"/>
      <c r="B41" s="10"/>
      <c r="C41" s="66" t="s">
        <v>17</v>
      </c>
      <c r="D41" s="42"/>
      <c r="E41" s="42" t="s">
        <v>24</v>
      </c>
      <c r="F41" s="42">
        <v>2025</v>
      </c>
      <c r="G41" s="43"/>
      <c r="H41" s="44">
        <v>0</v>
      </c>
      <c r="I41" s="44">
        <f>I38-I39</f>
        <v>10423540</v>
      </c>
      <c r="J41" s="44">
        <f t="shared" ref="J41:Q41" si="5">J38-J39</f>
        <v>604505</v>
      </c>
      <c r="K41" s="44">
        <f t="shared" si="5"/>
        <v>1905940</v>
      </c>
      <c r="L41" s="44">
        <f t="shared" si="5"/>
        <v>5798661</v>
      </c>
      <c r="M41" s="44">
        <f t="shared" si="5"/>
        <v>0</v>
      </c>
      <c r="N41" s="44">
        <f t="shared" si="5"/>
        <v>0</v>
      </c>
      <c r="O41" s="44">
        <f t="shared" si="5"/>
        <v>49791</v>
      </c>
      <c r="P41" s="44">
        <f t="shared" si="5"/>
        <v>257437</v>
      </c>
      <c r="Q41" s="67">
        <f t="shared" si="5"/>
        <v>19039874</v>
      </c>
      <c r="V41" s="39"/>
    </row>
    <row r="42" spans="1:22" s="11" customFormat="1">
      <c r="A42" s="10"/>
      <c r="B42" s="10"/>
      <c r="C42" s="66" t="s">
        <v>17</v>
      </c>
      <c r="D42" s="42"/>
      <c r="E42" s="42" t="s">
        <v>25</v>
      </c>
      <c r="F42" s="42">
        <v>2025</v>
      </c>
      <c r="G42" s="43"/>
      <c r="H42" s="44">
        <v>0</v>
      </c>
      <c r="I42" s="44">
        <v>28</v>
      </c>
      <c r="J42" s="44">
        <v>99</v>
      </c>
      <c r="K42" s="44">
        <v>90</v>
      </c>
      <c r="L42" s="44">
        <v>74</v>
      </c>
      <c r="M42" s="45">
        <v>0</v>
      </c>
      <c r="N42" s="44">
        <v>0</v>
      </c>
      <c r="O42" s="44">
        <v>92.4</v>
      </c>
      <c r="P42" s="44">
        <v>35</v>
      </c>
      <c r="Q42" s="67">
        <v>90.2</v>
      </c>
      <c r="S42" s="31"/>
    </row>
    <row r="43" spans="1:22" s="34" customFormat="1">
      <c r="A43" s="33"/>
      <c r="B43" s="33"/>
      <c r="C43" s="69" t="s">
        <v>17</v>
      </c>
      <c r="D43" s="47"/>
      <c r="E43" s="47" t="s">
        <v>37</v>
      </c>
      <c r="F43" s="47">
        <v>2025</v>
      </c>
      <c r="G43" s="48" t="s">
        <v>20</v>
      </c>
      <c r="H43" s="49">
        <f>H5+H11+H17+H23+H30+H37</f>
        <v>6000000</v>
      </c>
      <c r="I43" s="49">
        <f>I5+I11+I17+I23+I30+I37</f>
        <v>1346220000</v>
      </c>
      <c r="J43" s="49">
        <f>J5+J11+J17+J23+J30+J37</f>
        <v>4602091000</v>
      </c>
      <c r="K43" s="49">
        <f>K5+K11+K17+K23+K30+K37</f>
        <v>769578000</v>
      </c>
      <c r="L43" s="49">
        <f>L5+L11+L17+L23+L30+L37</f>
        <v>4038083000</v>
      </c>
      <c r="M43" s="50">
        <v>0</v>
      </c>
      <c r="N43" s="50">
        <f>N5+N17+N23+N30+N37+N11</f>
        <v>150000000</v>
      </c>
      <c r="O43" s="50">
        <f t="shared" ref="O43:Q43" si="6">O5+O17+O23+O30+O37+O11</f>
        <v>75226000</v>
      </c>
      <c r="P43" s="50">
        <f t="shared" si="6"/>
        <v>72889000</v>
      </c>
      <c r="Q43" s="70">
        <f t="shared" si="6"/>
        <v>11060087000</v>
      </c>
      <c r="R43" s="34" t="s">
        <v>48</v>
      </c>
      <c r="S43" s="36"/>
      <c r="V43" s="37"/>
    </row>
    <row r="44" spans="1:22" s="11" customFormat="1" ht="18" customHeight="1">
      <c r="A44" s="38"/>
      <c r="B44" s="38"/>
      <c r="C44" s="69" t="s">
        <v>17</v>
      </c>
      <c r="D44" s="47"/>
      <c r="E44" s="47" t="s">
        <v>37</v>
      </c>
      <c r="F44" s="47">
        <v>2025</v>
      </c>
      <c r="G44" s="48" t="s">
        <v>21</v>
      </c>
      <c r="H44" s="49">
        <f>H6+H12+H18+H24+H31+H38</f>
        <v>26000000</v>
      </c>
      <c r="I44" s="49">
        <f t="shared" ref="I44:Q44" si="7">I6+I12+I18+I24+I31+I38</f>
        <v>1736079809</v>
      </c>
      <c r="J44" s="49">
        <f>J6+J12+J18+J24+J31+J38</f>
        <v>4254590000</v>
      </c>
      <c r="K44" s="49">
        <f t="shared" si="7"/>
        <v>715605000</v>
      </c>
      <c r="L44" s="49">
        <f t="shared" si="7"/>
        <v>3494623954</v>
      </c>
      <c r="M44" s="49">
        <f t="shared" si="7"/>
        <v>0</v>
      </c>
      <c r="N44" s="49">
        <f t="shared" si="7"/>
        <v>28357796</v>
      </c>
      <c r="O44" s="49">
        <f t="shared" si="7"/>
        <v>23426000</v>
      </c>
      <c r="P44" s="49">
        <f t="shared" si="7"/>
        <v>53820752</v>
      </c>
      <c r="Q44" s="71">
        <f t="shared" si="7"/>
        <v>10332503311</v>
      </c>
      <c r="R44"/>
      <c r="S44" s="39">
        <v>10332503311</v>
      </c>
      <c r="T44" s="39"/>
      <c r="V44" s="39"/>
    </row>
    <row r="45" spans="1:22" s="11" customFormat="1">
      <c r="A45" s="10"/>
      <c r="B45" s="10"/>
      <c r="C45" s="69" t="s">
        <v>17</v>
      </c>
      <c r="D45" s="47"/>
      <c r="E45" s="47" t="s">
        <v>37</v>
      </c>
      <c r="F45" s="47">
        <v>2025</v>
      </c>
      <c r="G45" s="48" t="s">
        <v>22</v>
      </c>
      <c r="H45" s="49">
        <f>H7+H13+H19+H25+H32+H39</f>
        <v>156464309</v>
      </c>
      <c r="I45" s="49">
        <f t="shared" ref="I45:P45" si="8">I7+I13+I19+I25+I32+I39</f>
        <v>1357550191</v>
      </c>
      <c r="J45" s="49">
        <f t="shared" si="8"/>
        <v>4229909055</v>
      </c>
      <c r="K45" s="49">
        <f t="shared" si="8"/>
        <v>692952687</v>
      </c>
      <c r="L45" s="49">
        <f t="shared" si="8"/>
        <v>3006251076</v>
      </c>
      <c r="M45" s="49">
        <f t="shared" si="8"/>
        <v>0</v>
      </c>
      <c r="N45" s="49">
        <f t="shared" si="8"/>
        <v>0</v>
      </c>
      <c r="O45" s="49">
        <f t="shared" si="8"/>
        <v>17715929</v>
      </c>
      <c r="P45" s="49">
        <f t="shared" si="8"/>
        <v>49165052</v>
      </c>
      <c r="Q45" s="71">
        <f>Q7+Q13+Q19+Q25+Q32+Q39</f>
        <v>9510008299</v>
      </c>
      <c r="R45"/>
      <c r="S45" s="28">
        <v>9510008299</v>
      </c>
      <c r="T45" s="39"/>
      <c r="V45" s="39"/>
    </row>
    <row r="46" spans="1:22" s="11" customFormat="1">
      <c r="A46" s="10"/>
      <c r="B46" s="10"/>
      <c r="C46" s="66" t="s">
        <v>17</v>
      </c>
      <c r="D46" s="42"/>
      <c r="E46" s="42" t="s">
        <v>37</v>
      </c>
      <c r="F46" s="42">
        <v>2025</v>
      </c>
      <c r="G46" s="43" t="s">
        <v>23</v>
      </c>
      <c r="H46" s="44">
        <f>H8+H14+H20+H26+H33+H40</f>
        <v>0</v>
      </c>
      <c r="I46" s="44">
        <f t="shared" ref="I46:P46" si="9">I8+I14+I20+I26+I33+I40</f>
        <v>14328294</v>
      </c>
      <c r="J46" s="44">
        <f t="shared" si="9"/>
        <v>0</v>
      </c>
      <c r="K46" s="44">
        <f t="shared" si="9"/>
        <v>0</v>
      </c>
      <c r="L46" s="44">
        <f t="shared" si="9"/>
        <v>84612280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0</v>
      </c>
      <c r="Q46" s="67">
        <f>Q8+Q14+Q20+Q26+Q33+Q40</f>
        <v>98940574</v>
      </c>
      <c r="R46"/>
      <c r="T46" s="39"/>
    </row>
    <row r="47" spans="1:22" s="34" customFormat="1">
      <c r="A47" s="33"/>
      <c r="B47" s="33"/>
      <c r="C47" s="66" t="s">
        <v>17</v>
      </c>
      <c r="D47" s="42"/>
      <c r="E47" s="42" t="s">
        <v>38</v>
      </c>
      <c r="F47" s="42">
        <v>2025</v>
      </c>
      <c r="G47" s="43" t="s">
        <v>20</v>
      </c>
      <c r="H47" s="44"/>
      <c r="I47" s="44"/>
      <c r="J47" s="44"/>
      <c r="K47" s="44"/>
      <c r="L47" s="44"/>
      <c r="M47" s="45"/>
      <c r="N47" s="44"/>
      <c r="O47" s="44"/>
      <c r="P47" s="44"/>
      <c r="Q47" s="67">
        <v>3232</v>
      </c>
    </row>
    <row r="48" spans="1:22" s="34" customFormat="1">
      <c r="A48" s="33"/>
      <c r="B48" s="33"/>
      <c r="C48" s="66" t="s">
        <v>17</v>
      </c>
      <c r="D48" s="42"/>
      <c r="E48" s="42" t="s">
        <v>38</v>
      </c>
      <c r="F48" s="42">
        <v>2025</v>
      </c>
      <c r="G48" s="43" t="s">
        <v>21</v>
      </c>
      <c r="H48" s="44"/>
      <c r="I48" s="44"/>
      <c r="J48" s="44"/>
      <c r="K48" s="44"/>
      <c r="L48" s="44"/>
      <c r="M48" s="45"/>
      <c r="N48" s="44"/>
      <c r="O48" s="44"/>
      <c r="P48" s="44"/>
      <c r="Q48" s="67">
        <v>3232</v>
      </c>
    </row>
    <row r="49" spans="1:22" s="34" customFormat="1" ht="15.75" thickBot="1">
      <c r="A49" s="33"/>
      <c r="B49" s="33"/>
      <c r="C49" s="72" t="s">
        <v>17</v>
      </c>
      <c r="D49" s="73"/>
      <c r="E49" s="73" t="s">
        <v>38</v>
      </c>
      <c r="F49" s="73">
        <v>2025</v>
      </c>
      <c r="G49" s="74" t="s">
        <v>39</v>
      </c>
      <c r="H49" s="75"/>
      <c r="I49" s="75"/>
      <c r="J49" s="75"/>
      <c r="K49" s="75"/>
      <c r="L49" s="75"/>
      <c r="M49" s="76"/>
      <c r="N49" s="75"/>
      <c r="O49" s="75"/>
      <c r="P49" s="75"/>
      <c r="Q49" s="111">
        <v>2876</v>
      </c>
    </row>
    <row r="50" spans="1:22" s="34" customFormat="1" ht="15.75" customHeight="1">
      <c r="A50" s="33"/>
      <c r="B50" s="33"/>
      <c r="C50" s="83"/>
      <c r="D50" s="83"/>
      <c r="E50" s="83"/>
      <c r="F50" s="83"/>
      <c r="G50" s="84"/>
      <c r="H50" s="86"/>
      <c r="I50" s="86"/>
      <c r="J50" s="86"/>
      <c r="K50" s="86"/>
      <c r="L50" s="86"/>
      <c r="M50" s="87"/>
      <c r="N50" s="86"/>
      <c r="O50" s="86"/>
      <c r="P50" s="86"/>
      <c r="Q50" s="88"/>
      <c r="T50" s="34">
        <v>1110</v>
      </c>
      <c r="U50" s="34">
        <v>23837663</v>
      </c>
      <c r="V50" s="34">
        <v>1439964</v>
      </c>
    </row>
    <row r="51" spans="1:22" ht="18" customHeight="1">
      <c r="A51" s="1"/>
      <c r="B51" s="19"/>
      <c r="C51" t="s">
        <v>53</v>
      </c>
      <c r="M51" s="1"/>
      <c r="N51" s="1"/>
      <c r="O51" s="1"/>
      <c r="P51" s="1"/>
      <c r="Q51" s="1"/>
      <c r="T51">
        <v>1120</v>
      </c>
      <c r="U51">
        <v>1220033</v>
      </c>
    </row>
    <row r="52" spans="1:22" ht="26.25" customHeight="1">
      <c r="A52" s="1"/>
      <c r="B52" s="19"/>
      <c r="C52" s="89" t="s">
        <v>56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1"/>
      <c r="O52" s="1"/>
      <c r="P52" s="1"/>
      <c r="Q52" s="1"/>
      <c r="T52">
        <v>1130</v>
      </c>
      <c r="U52">
        <v>203718</v>
      </c>
    </row>
    <row r="53" spans="1:22" ht="15" customHeight="1">
      <c r="A53" s="1"/>
      <c r="B53" s="1"/>
      <c r="C53" s="1"/>
      <c r="D53" s="1"/>
      <c r="E53" s="112" t="s">
        <v>44</v>
      </c>
      <c r="F53" s="4" t="s">
        <v>40</v>
      </c>
      <c r="G53" s="20" t="s">
        <v>45</v>
      </c>
      <c r="H53" s="20"/>
      <c r="I53" s="5"/>
      <c r="J53" s="115" t="s">
        <v>41</v>
      </c>
      <c r="K53" s="4" t="s">
        <v>40</v>
      </c>
      <c r="L53" s="21" t="s">
        <v>54</v>
      </c>
      <c r="M53" s="22"/>
      <c r="N53" s="1"/>
      <c r="O53" s="1"/>
      <c r="P53" s="1"/>
      <c r="Q53" s="1"/>
      <c r="T53" t="s">
        <v>57</v>
      </c>
      <c r="U53">
        <v>15269829</v>
      </c>
      <c r="V53">
        <v>12888330</v>
      </c>
    </row>
    <row r="54" spans="1:22">
      <c r="A54" s="1"/>
      <c r="B54" s="1"/>
      <c r="C54" s="1"/>
      <c r="D54" s="1"/>
      <c r="E54" s="113"/>
      <c r="F54" s="4" t="s">
        <v>42</v>
      </c>
      <c r="G54" s="20"/>
      <c r="H54" s="20"/>
      <c r="I54" s="5"/>
      <c r="J54" s="116"/>
      <c r="K54" s="4" t="s">
        <v>42</v>
      </c>
      <c r="L54" s="21"/>
      <c r="M54" s="22"/>
      <c r="N54" s="1"/>
      <c r="O54" s="1"/>
      <c r="P54" s="26"/>
      <c r="Q54" s="1"/>
      <c r="T54" t="s">
        <v>58</v>
      </c>
      <c r="U54">
        <v>43963614</v>
      </c>
    </row>
    <row r="55" spans="1:22">
      <c r="A55" s="1"/>
      <c r="B55" s="1"/>
      <c r="C55" s="1"/>
      <c r="D55" s="1"/>
      <c r="E55" s="114"/>
      <c r="F55" s="4" t="s">
        <v>43</v>
      </c>
      <c r="G55" s="41" t="s">
        <v>55</v>
      </c>
      <c r="H55" s="20"/>
      <c r="I55" s="5"/>
      <c r="J55" s="117"/>
      <c r="K55" s="4" t="s">
        <v>43</v>
      </c>
      <c r="L55" s="41" t="s">
        <v>55</v>
      </c>
      <c r="M55" s="22"/>
      <c r="N55" s="1"/>
      <c r="O55" s="1"/>
      <c r="P55" s="1"/>
      <c r="Q55" s="1"/>
      <c r="T55" t="s">
        <v>59</v>
      </c>
      <c r="U55">
        <v>117423</v>
      </c>
    </row>
    <row r="56" spans="1:22">
      <c r="A56" s="1"/>
      <c r="B56" s="1"/>
      <c r="C56" s="19"/>
      <c r="D56" s="1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T56" t="s">
        <v>60</v>
      </c>
      <c r="U56">
        <v>84612280</v>
      </c>
      <c r="V56">
        <v>14328294</v>
      </c>
    </row>
    <row r="57" spans="1:22">
      <c r="T57" t="s">
        <v>61</v>
      </c>
      <c r="V57" s="99">
        <v>98940574</v>
      </c>
    </row>
    <row r="58" spans="1:22">
      <c r="J58" s="82"/>
      <c r="K58" s="12"/>
      <c r="L58" s="12"/>
    </row>
    <row r="59" spans="1:22">
      <c r="H59" s="79"/>
      <c r="J59" s="80"/>
      <c r="K59" s="80"/>
      <c r="L59" s="80"/>
      <c r="T59" t="s">
        <v>65</v>
      </c>
    </row>
    <row r="60" spans="1:22">
      <c r="T60" s="12">
        <v>7995993798.6300001</v>
      </c>
      <c r="U60" t="s">
        <v>62</v>
      </c>
    </row>
    <row r="61" spans="1:22">
      <c r="T61" s="12">
        <v>1210312201</v>
      </c>
      <c r="U61" t="s">
        <v>63</v>
      </c>
    </row>
    <row r="62" spans="1:22">
      <c r="H62" s="80">
        <v>1514014500</v>
      </c>
      <c r="T62" s="12">
        <v>303702299.24000001</v>
      </c>
      <c r="U62" t="s">
        <v>64</v>
      </c>
    </row>
    <row r="63" spans="1:22">
      <c r="H63" s="12">
        <f>H45+I45</f>
        <v>1514014500</v>
      </c>
      <c r="T63" s="99">
        <v>9510008298.8700008</v>
      </c>
      <c r="U63" s="100" t="s">
        <v>16</v>
      </c>
    </row>
    <row r="64" spans="1:22">
      <c r="H64" s="81">
        <f>H62-H63</f>
        <v>0</v>
      </c>
    </row>
    <row r="66" spans="18:20">
      <c r="R66">
        <v>600</v>
      </c>
      <c r="S66" s="12">
        <v>4229909055</v>
      </c>
      <c r="T66" s="81">
        <f>J45-S66</f>
        <v>0</v>
      </c>
    </row>
    <row r="67" spans="18:20">
      <c r="R67">
        <v>601</v>
      </c>
      <c r="S67" s="12">
        <v>692952687</v>
      </c>
      <c r="T67" s="81">
        <f>K45-S67</f>
        <v>0</v>
      </c>
    </row>
    <row r="68" spans="18:20">
      <c r="R68">
        <v>602</v>
      </c>
      <c r="S68" s="12">
        <v>3006251075.6299996</v>
      </c>
      <c r="T68" s="101">
        <f>L45-S68</f>
        <v>0.37000036239624023</v>
      </c>
    </row>
    <row r="69" spans="18:20">
      <c r="R69">
        <v>604</v>
      </c>
      <c r="S69" s="12">
        <v>0</v>
      </c>
    </row>
    <row r="70" spans="18:20">
      <c r="R70">
        <v>605</v>
      </c>
      <c r="S70" s="12">
        <v>17715929</v>
      </c>
      <c r="T70" s="81">
        <f>O45-S70</f>
        <v>0</v>
      </c>
    </row>
    <row r="71" spans="18:20">
      <c r="R71">
        <v>606</v>
      </c>
      <c r="S71" s="12">
        <v>49165052</v>
      </c>
      <c r="T71" s="81">
        <f>P45-S71</f>
        <v>0</v>
      </c>
    </row>
    <row r="72" spans="18:20">
      <c r="S72" s="12"/>
    </row>
    <row r="73" spans="18:20">
      <c r="R73" s="100" t="s">
        <v>66</v>
      </c>
      <c r="S73" s="99">
        <v>7995993798.6299992</v>
      </c>
    </row>
    <row r="74" spans="18:20">
      <c r="S74" s="12"/>
    </row>
  </sheetData>
  <mergeCells count="2">
    <mergeCell ref="E53:E55"/>
    <mergeCell ref="J53:J55"/>
  </mergeCells>
  <pageMargins left="0" right="0" top="0" bottom="0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54"/>
  <sheetViews>
    <sheetView workbookViewId="0">
      <selection activeCell="A5" sqref="A5:XFD49"/>
    </sheetView>
  </sheetViews>
  <sheetFormatPr defaultRowHeight="15"/>
  <cols>
    <col min="1" max="1" width="3.28515625" customWidth="1"/>
    <col min="2" max="2" width="0.140625" customWidth="1"/>
    <col min="3" max="4" width="7.28515625" customWidth="1"/>
    <col min="5" max="5" width="36.7109375" customWidth="1"/>
    <col min="6" max="6" width="8.85546875" customWidth="1"/>
    <col min="7" max="7" width="17.140625" customWidth="1"/>
    <col min="8" max="8" width="12.28515625" customWidth="1"/>
    <col min="9" max="10" width="13.140625" customWidth="1"/>
    <col min="11" max="11" width="14.28515625" customWidth="1"/>
    <col min="12" max="12" width="16.140625" customWidth="1"/>
    <col min="13" max="13" width="8.140625" customWidth="1"/>
    <col min="14" max="14" width="0.140625" hidden="1" customWidth="1"/>
    <col min="15" max="15" width="11.5703125" customWidth="1"/>
    <col min="16" max="16" width="11.28515625" customWidth="1"/>
    <col min="17" max="17" width="13.5703125" customWidth="1"/>
    <col min="18" max="18" width="15.28515625" customWidth="1"/>
    <col min="20" max="20" width="16.42578125" customWidth="1"/>
  </cols>
  <sheetData>
    <row r="1" spans="1:2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>
      <c r="A2" s="1"/>
      <c r="B2" s="1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20">
      <c r="A3" s="1"/>
      <c r="B3" s="1"/>
      <c r="C3" s="119" t="s">
        <v>1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20" ht="36">
      <c r="A4" s="120"/>
      <c r="B4" s="120"/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121" t="s">
        <v>12</v>
      </c>
      <c r="N4" s="121"/>
      <c r="O4" s="8" t="s">
        <v>13</v>
      </c>
      <c r="P4" s="8" t="s">
        <v>14</v>
      </c>
      <c r="Q4" s="8" t="s">
        <v>15</v>
      </c>
      <c r="R4" s="9" t="s">
        <v>16</v>
      </c>
    </row>
    <row r="5" spans="1:20" s="34" customFormat="1">
      <c r="A5" s="33"/>
      <c r="B5" s="33"/>
      <c r="C5" s="13" t="s">
        <v>17</v>
      </c>
      <c r="D5" s="14" t="s">
        <v>18</v>
      </c>
      <c r="E5" s="14" t="s">
        <v>19</v>
      </c>
      <c r="F5" s="14">
        <v>2025</v>
      </c>
      <c r="G5" s="15" t="s">
        <v>20</v>
      </c>
      <c r="H5" s="16">
        <v>0</v>
      </c>
      <c r="I5" s="16">
        <v>538000000</v>
      </c>
      <c r="J5" s="16">
        <v>747767000</v>
      </c>
      <c r="K5" s="16">
        <v>119848000</v>
      </c>
      <c r="L5" s="16">
        <v>139055000</v>
      </c>
      <c r="M5" s="122">
        <v>0</v>
      </c>
      <c r="N5" s="122"/>
      <c r="O5" s="16">
        <v>0</v>
      </c>
      <c r="P5" s="16">
        <v>11800000</v>
      </c>
      <c r="Q5" s="16">
        <v>2460000</v>
      </c>
      <c r="R5" s="17">
        <f>Q5+P5+O5+M5+L5+K5+J5+I5+H5</f>
        <v>1558930000</v>
      </c>
    </row>
    <row r="6" spans="1:20" s="34" customFormat="1">
      <c r="A6" s="33"/>
      <c r="B6" s="33"/>
      <c r="C6" s="13" t="s">
        <v>17</v>
      </c>
      <c r="D6" s="14" t="s">
        <v>18</v>
      </c>
      <c r="E6" s="14" t="s">
        <v>19</v>
      </c>
      <c r="F6" s="14">
        <v>2025</v>
      </c>
      <c r="G6" s="15" t="s">
        <v>21</v>
      </c>
      <c r="H6" s="16">
        <v>0</v>
      </c>
      <c r="I6" s="16">
        <v>538000000</v>
      </c>
      <c r="J6" s="16">
        <v>747767000</v>
      </c>
      <c r="K6" s="16">
        <v>119848000</v>
      </c>
      <c r="L6" s="16">
        <v>139055000</v>
      </c>
      <c r="M6" s="122">
        <v>0</v>
      </c>
      <c r="N6" s="122"/>
      <c r="O6" s="16">
        <v>0</v>
      </c>
      <c r="P6" s="16">
        <v>11800000</v>
      </c>
      <c r="Q6" s="16">
        <v>3901876</v>
      </c>
      <c r="R6" s="17">
        <f t="shared" ref="R6:R46" si="0">Q6+P6+O6+M6+L6+K6+J6+I6+H6</f>
        <v>1560371876</v>
      </c>
    </row>
    <row r="7" spans="1:20" s="34" customFormat="1">
      <c r="A7" s="33"/>
      <c r="B7" s="33"/>
      <c r="C7" s="13" t="s">
        <v>17</v>
      </c>
      <c r="D7" s="14" t="s">
        <v>18</v>
      </c>
      <c r="E7" s="14" t="s">
        <v>19</v>
      </c>
      <c r="F7" s="14">
        <v>2025</v>
      </c>
      <c r="G7" s="15" t="s">
        <v>22</v>
      </c>
      <c r="H7" s="16">
        <v>54624246</v>
      </c>
      <c r="I7" s="16">
        <v>31769094</v>
      </c>
      <c r="J7" s="16">
        <v>179654498</v>
      </c>
      <c r="K7" s="16">
        <v>28913666</v>
      </c>
      <c r="L7" s="16">
        <v>61481099</v>
      </c>
      <c r="M7" s="122">
        <v>0</v>
      </c>
      <c r="N7" s="122"/>
      <c r="O7" s="16">
        <v>0</v>
      </c>
      <c r="P7" s="16">
        <v>0</v>
      </c>
      <c r="Q7" s="16">
        <v>933682</v>
      </c>
      <c r="R7" s="17">
        <f t="shared" si="0"/>
        <v>357376285</v>
      </c>
    </row>
    <row r="8" spans="1:20" s="34" customFormat="1">
      <c r="A8" s="33"/>
      <c r="B8" s="33"/>
      <c r="C8" s="13" t="s">
        <v>17</v>
      </c>
      <c r="D8" s="14" t="s">
        <v>18</v>
      </c>
      <c r="E8" s="14" t="s">
        <v>19</v>
      </c>
      <c r="F8" s="14">
        <v>2025</v>
      </c>
      <c r="G8" s="15" t="s">
        <v>23</v>
      </c>
      <c r="H8" s="16">
        <v>0</v>
      </c>
      <c r="I8" s="16">
        <v>4920000</v>
      </c>
      <c r="J8" s="16">
        <v>0</v>
      </c>
      <c r="K8" s="16">
        <v>0</v>
      </c>
      <c r="L8" s="16">
        <v>52023517.609999999</v>
      </c>
      <c r="M8" s="122">
        <v>0</v>
      </c>
      <c r="N8" s="122"/>
      <c r="O8" s="16">
        <v>0</v>
      </c>
      <c r="P8" s="16">
        <v>0</v>
      </c>
      <c r="Q8" s="16">
        <v>0</v>
      </c>
      <c r="R8" s="17">
        <f t="shared" si="0"/>
        <v>56943517.609999999</v>
      </c>
    </row>
    <row r="9" spans="1:20" s="34" customFormat="1">
      <c r="A9" s="33"/>
      <c r="B9" s="33"/>
      <c r="C9" s="13" t="s">
        <v>17</v>
      </c>
      <c r="D9" s="14"/>
      <c r="E9" s="14" t="s">
        <v>24</v>
      </c>
      <c r="F9" s="14">
        <v>2025</v>
      </c>
      <c r="G9" s="15"/>
      <c r="H9" s="16">
        <f>H6-H7</f>
        <v>-54624246</v>
      </c>
      <c r="I9" s="16">
        <v>506230910</v>
      </c>
      <c r="J9" s="16">
        <v>568112502</v>
      </c>
      <c r="K9" s="16">
        <v>90934334</v>
      </c>
      <c r="L9" s="16">
        <v>77573901</v>
      </c>
      <c r="M9" s="122">
        <v>0</v>
      </c>
      <c r="N9" s="122"/>
      <c r="O9" s="16">
        <v>0</v>
      </c>
      <c r="P9" s="16">
        <v>11800000</v>
      </c>
      <c r="Q9" s="16">
        <v>2968194</v>
      </c>
      <c r="R9" s="17">
        <f t="shared" si="0"/>
        <v>1202995595</v>
      </c>
    </row>
    <row r="10" spans="1:20" s="34" customFormat="1">
      <c r="A10" s="33"/>
      <c r="B10" s="33"/>
      <c r="C10" s="13" t="s">
        <v>17</v>
      </c>
      <c r="D10" s="14"/>
      <c r="E10" s="14" t="s">
        <v>25</v>
      </c>
      <c r="F10" s="14">
        <v>2025</v>
      </c>
      <c r="G10" s="15"/>
      <c r="H10" s="16">
        <v>1138669250</v>
      </c>
      <c r="I10" s="16">
        <v>5.9</v>
      </c>
      <c r="J10" s="16">
        <v>24</v>
      </c>
      <c r="K10" s="16">
        <v>24.1</v>
      </c>
      <c r="L10" s="16">
        <v>44.2</v>
      </c>
      <c r="M10" s="122">
        <v>0</v>
      </c>
      <c r="N10" s="122"/>
      <c r="O10" s="16">
        <v>0</v>
      </c>
      <c r="P10" s="16">
        <v>0</v>
      </c>
      <c r="Q10" s="16">
        <v>23.9</v>
      </c>
      <c r="R10" s="17">
        <f t="shared" si="0"/>
        <v>1138669372.0999999</v>
      </c>
      <c r="T10" s="35">
        <f>I7/I6</f>
        <v>5.9050360594795542E-2</v>
      </c>
    </row>
    <row r="11" spans="1:20" s="34" customFormat="1">
      <c r="A11" s="33"/>
      <c r="B11" s="33"/>
      <c r="C11" s="13" t="s">
        <v>17</v>
      </c>
      <c r="D11" s="14" t="s">
        <v>26</v>
      </c>
      <c r="E11" s="14" t="s">
        <v>27</v>
      </c>
      <c r="F11" s="14">
        <v>2025</v>
      </c>
      <c r="G11" s="15" t="s">
        <v>20</v>
      </c>
      <c r="H11" s="16">
        <v>0</v>
      </c>
      <c r="I11" s="16">
        <v>300000000</v>
      </c>
      <c r="J11" s="16">
        <v>518260000</v>
      </c>
      <c r="K11" s="16">
        <v>85497000</v>
      </c>
      <c r="L11" s="16">
        <v>115183000</v>
      </c>
      <c r="M11" s="122">
        <v>0</v>
      </c>
      <c r="N11" s="122"/>
      <c r="O11" s="16">
        <v>0</v>
      </c>
      <c r="P11" s="16">
        <v>0</v>
      </c>
      <c r="Q11" s="16">
        <v>0</v>
      </c>
      <c r="R11" s="17">
        <f t="shared" si="0"/>
        <v>1018940000</v>
      </c>
    </row>
    <row r="12" spans="1:20" s="34" customFormat="1">
      <c r="A12" s="33"/>
      <c r="B12" s="33"/>
      <c r="C12" s="13" t="s">
        <v>17</v>
      </c>
      <c r="D12" s="14" t="s">
        <v>26</v>
      </c>
      <c r="E12" s="14" t="s">
        <v>27</v>
      </c>
      <c r="F12" s="14">
        <v>2025</v>
      </c>
      <c r="G12" s="15" t="s">
        <v>21</v>
      </c>
      <c r="H12" s="16">
        <v>0</v>
      </c>
      <c r="I12" s="16">
        <v>300000000</v>
      </c>
      <c r="J12" s="16">
        <v>518260000</v>
      </c>
      <c r="K12" s="16">
        <v>85497000</v>
      </c>
      <c r="L12" s="16">
        <v>115135000</v>
      </c>
      <c r="M12" s="122">
        <v>0</v>
      </c>
      <c r="N12" s="122"/>
      <c r="O12" s="16">
        <v>0</v>
      </c>
      <c r="P12" s="16">
        <v>0</v>
      </c>
      <c r="Q12" s="16">
        <v>748000</v>
      </c>
      <c r="R12" s="17">
        <f t="shared" si="0"/>
        <v>1019640000</v>
      </c>
    </row>
    <row r="13" spans="1:20" s="34" customFormat="1">
      <c r="A13" s="33"/>
      <c r="B13" s="33"/>
      <c r="C13" s="13" t="s">
        <v>17</v>
      </c>
      <c r="D13" s="14" t="s">
        <v>26</v>
      </c>
      <c r="E13" s="14" t="s">
        <v>27</v>
      </c>
      <c r="F13" s="14">
        <v>2025</v>
      </c>
      <c r="G13" s="15" t="s">
        <v>22</v>
      </c>
      <c r="H13" s="16">
        <v>0</v>
      </c>
      <c r="I13" s="16">
        <v>0</v>
      </c>
      <c r="J13" s="16">
        <v>104279354</v>
      </c>
      <c r="K13" s="16">
        <v>17499277</v>
      </c>
      <c r="L13" s="16">
        <v>15336303.6</v>
      </c>
      <c r="M13" s="122">
        <v>0</v>
      </c>
      <c r="N13" s="122"/>
      <c r="O13" s="16">
        <v>0</v>
      </c>
      <c r="P13" s="16">
        <v>0</v>
      </c>
      <c r="Q13" s="16">
        <v>262220</v>
      </c>
      <c r="R13" s="17">
        <f t="shared" si="0"/>
        <v>137377154.59999999</v>
      </c>
    </row>
    <row r="14" spans="1:20" s="34" customFormat="1">
      <c r="A14" s="33"/>
      <c r="B14" s="33"/>
      <c r="C14" s="13" t="s">
        <v>17</v>
      </c>
      <c r="D14" s="14" t="s">
        <v>26</v>
      </c>
      <c r="E14" s="14" t="s">
        <v>27</v>
      </c>
      <c r="F14" s="14">
        <v>2025</v>
      </c>
      <c r="G14" s="15" t="s">
        <v>23</v>
      </c>
      <c r="H14" s="16">
        <v>0</v>
      </c>
      <c r="I14" s="16">
        <v>0</v>
      </c>
      <c r="J14" s="16">
        <v>0</v>
      </c>
      <c r="K14" s="16">
        <v>0</v>
      </c>
      <c r="L14" s="16">
        <v>2300055</v>
      </c>
      <c r="M14" s="122">
        <v>0</v>
      </c>
      <c r="N14" s="122"/>
      <c r="O14" s="16">
        <v>0</v>
      </c>
      <c r="P14" s="16">
        <v>0</v>
      </c>
      <c r="Q14" s="16">
        <v>0</v>
      </c>
      <c r="R14" s="17">
        <f t="shared" si="0"/>
        <v>2300055</v>
      </c>
    </row>
    <row r="15" spans="1:20" s="34" customFormat="1">
      <c r="A15" s="33"/>
      <c r="B15" s="33"/>
      <c r="C15" s="13" t="s">
        <v>17</v>
      </c>
      <c r="D15" s="14"/>
      <c r="E15" s="14" t="s">
        <v>24</v>
      </c>
      <c r="F15" s="14">
        <v>2025</v>
      </c>
      <c r="G15" s="15"/>
      <c r="H15" s="16">
        <v>0</v>
      </c>
      <c r="I15" s="16">
        <v>300000000</v>
      </c>
      <c r="J15" s="16">
        <v>413980646</v>
      </c>
      <c r="K15" s="16">
        <v>67997723</v>
      </c>
      <c r="L15" s="16">
        <v>99798696.400000006</v>
      </c>
      <c r="M15" s="122">
        <v>0</v>
      </c>
      <c r="N15" s="122"/>
      <c r="O15" s="16">
        <v>0</v>
      </c>
      <c r="P15" s="16">
        <v>0</v>
      </c>
      <c r="Q15" s="16">
        <v>485780</v>
      </c>
      <c r="R15" s="17">
        <f t="shared" si="0"/>
        <v>882262845.39999998</v>
      </c>
    </row>
    <row r="16" spans="1:20" s="34" customFormat="1">
      <c r="A16" s="33"/>
      <c r="B16" s="33"/>
      <c r="C16" s="13" t="s">
        <v>17</v>
      </c>
      <c r="D16" s="14"/>
      <c r="E16" s="14" t="s">
        <v>25</v>
      </c>
      <c r="F16" s="14">
        <v>2025</v>
      </c>
      <c r="G16" s="15"/>
      <c r="H16" s="16">
        <v>0</v>
      </c>
      <c r="I16" s="16">
        <v>0</v>
      </c>
      <c r="J16" s="16">
        <v>20.100000000000001</v>
      </c>
      <c r="K16" s="16">
        <v>20.5</v>
      </c>
      <c r="L16" s="16">
        <v>13.3</v>
      </c>
      <c r="M16" s="122">
        <v>0</v>
      </c>
      <c r="N16" s="122"/>
      <c r="O16" s="16">
        <v>0</v>
      </c>
      <c r="P16" s="16">
        <v>0</v>
      </c>
      <c r="Q16" s="16">
        <v>35.1</v>
      </c>
      <c r="R16" s="17">
        <f t="shared" si="0"/>
        <v>89</v>
      </c>
    </row>
    <row r="17" spans="1:18" s="34" customFormat="1">
      <c r="A17" s="33"/>
      <c r="B17" s="33"/>
      <c r="C17" s="13" t="s">
        <v>17</v>
      </c>
      <c r="D17" s="14" t="s">
        <v>28</v>
      </c>
      <c r="E17" s="14" t="s">
        <v>29</v>
      </c>
      <c r="F17" s="14">
        <v>2025</v>
      </c>
      <c r="G17" s="15" t="s">
        <v>20</v>
      </c>
      <c r="H17" s="16">
        <v>0</v>
      </c>
      <c r="I17" s="16">
        <v>100000000</v>
      </c>
      <c r="J17" s="16">
        <v>0</v>
      </c>
      <c r="K17" s="16">
        <v>0</v>
      </c>
      <c r="L17" s="16">
        <v>334000000</v>
      </c>
      <c r="M17" s="122">
        <v>0</v>
      </c>
      <c r="N17" s="122"/>
      <c r="O17" s="16">
        <v>150000000</v>
      </c>
      <c r="P17" s="16">
        <v>50000000</v>
      </c>
      <c r="Q17" s="16">
        <v>70000000</v>
      </c>
      <c r="R17" s="17">
        <f t="shared" si="0"/>
        <v>704000000</v>
      </c>
    </row>
    <row r="18" spans="1:18" s="34" customFormat="1">
      <c r="A18" s="33"/>
      <c r="B18" s="33"/>
      <c r="C18" s="13" t="s">
        <v>17</v>
      </c>
      <c r="D18" s="14" t="s">
        <v>28</v>
      </c>
      <c r="E18" s="14" t="s">
        <v>29</v>
      </c>
      <c r="F18" s="14">
        <v>2025</v>
      </c>
      <c r="G18" s="15" t="s">
        <v>21</v>
      </c>
      <c r="H18" s="16">
        <v>0</v>
      </c>
      <c r="I18" s="16">
        <v>97409300</v>
      </c>
      <c r="J18" s="16">
        <v>0</v>
      </c>
      <c r="K18" s="16">
        <v>0</v>
      </c>
      <c r="L18" s="16">
        <v>334000000</v>
      </c>
      <c r="M18" s="122">
        <v>0</v>
      </c>
      <c r="N18" s="122"/>
      <c r="O18" s="16">
        <v>130184224</v>
      </c>
      <c r="P18" s="16">
        <v>50000000</v>
      </c>
      <c r="Q18" s="16">
        <v>70000000</v>
      </c>
      <c r="R18" s="17">
        <f t="shared" si="0"/>
        <v>681593524</v>
      </c>
    </row>
    <row r="19" spans="1:18" s="34" customFormat="1">
      <c r="A19" s="33"/>
      <c r="B19" s="33"/>
      <c r="C19" s="13" t="s">
        <v>17</v>
      </c>
      <c r="D19" s="14" t="s">
        <v>28</v>
      </c>
      <c r="E19" s="14" t="s">
        <v>29</v>
      </c>
      <c r="F19" s="14">
        <v>2025</v>
      </c>
      <c r="G19" s="15" t="s">
        <v>22</v>
      </c>
      <c r="H19" s="16">
        <v>0</v>
      </c>
      <c r="I19" s="16">
        <v>0</v>
      </c>
      <c r="J19" s="16">
        <v>0</v>
      </c>
      <c r="K19" s="16">
        <v>0</v>
      </c>
      <c r="L19" s="16">
        <v>115782274</v>
      </c>
      <c r="M19" s="122">
        <v>0</v>
      </c>
      <c r="N19" s="122"/>
      <c r="O19" s="16">
        <v>0</v>
      </c>
      <c r="P19" s="16">
        <v>4221800</v>
      </c>
      <c r="Q19" s="16">
        <v>6533420</v>
      </c>
      <c r="R19" s="17">
        <f t="shared" si="0"/>
        <v>126537494</v>
      </c>
    </row>
    <row r="20" spans="1:18" s="34" customFormat="1">
      <c r="A20" s="33"/>
      <c r="B20" s="33"/>
      <c r="C20" s="13" t="s">
        <v>17</v>
      </c>
      <c r="D20" s="14" t="s">
        <v>28</v>
      </c>
      <c r="E20" s="14" t="s">
        <v>29</v>
      </c>
      <c r="F20" s="14">
        <v>2025</v>
      </c>
      <c r="G20" s="15" t="s">
        <v>23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2">
        <v>0</v>
      </c>
      <c r="N20" s="122"/>
      <c r="O20" s="16">
        <v>0</v>
      </c>
      <c r="P20" s="16">
        <v>0</v>
      </c>
      <c r="Q20" s="16">
        <v>0</v>
      </c>
      <c r="R20" s="17">
        <f t="shared" si="0"/>
        <v>0</v>
      </c>
    </row>
    <row r="21" spans="1:18" s="34" customFormat="1">
      <c r="A21" s="33"/>
      <c r="B21" s="33"/>
      <c r="C21" s="13" t="s">
        <v>17</v>
      </c>
      <c r="D21" s="14"/>
      <c r="E21" s="14" t="s">
        <v>24</v>
      </c>
      <c r="F21" s="14">
        <v>2025</v>
      </c>
      <c r="G21" s="15"/>
      <c r="H21" s="16">
        <v>0</v>
      </c>
      <c r="I21" s="16">
        <v>97409300</v>
      </c>
      <c r="J21" s="16">
        <v>0</v>
      </c>
      <c r="K21" s="16">
        <v>0</v>
      </c>
      <c r="L21" s="16">
        <v>218217726</v>
      </c>
      <c r="M21" s="122">
        <v>0</v>
      </c>
      <c r="N21" s="122"/>
      <c r="O21" s="16">
        <v>130184224</v>
      </c>
      <c r="P21" s="16">
        <v>45778200</v>
      </c>
      <c r="Q21" s="16">
        <v>63466580</v>
      </c>
      <c r="R21" s="17">
        <f t="shared" si="0"/>
        <v>555056030</v>
      </c>
    </row>
    <row r="22" spans="1:18" s="34" customFormat="1">
      <c r="A22" s="33"/>
      <c r="B22" s="33"/>
      <c r="C22" s="13" t="s">
        <v>17</v>
      </c>
      <c r="D22" s="14"/>
      <c r="E22" s="14" t="s">
        <v>25</v>
      </c>
      <c r="F22" s="14">
        <v>2025</v>
      </c>
      <c r="G22" s="15"/>
      <c r="H22" s="16">
        <v>0</v>
      </c>
      <c r="I22" s="16">
        <v>0</v>
      </c>
      <c r="J22" s="16">
        <v>0</v>
      </c>
      <c r="K22" s="16">
        <v>0</v>
      </c>
      <c r="L22" s="16">
        <v>34.700000000000003</v>
      </c>
      <c r="M22" s="122">
        <v>0</v>
      </c>
      <c r="N22" s="122"/>
      <c r="O22" s="16">
        <v>0</v>
      </c>
      <c r="P22" s="16">
        <v>8.4</v>
      </c>
      <c r="Q22" s="16">
        <v>9.3000000000000007</v>
      </c>
      <c r="R22" s="17">
        <f t="shared" si="0"/>
        <v>52.400000000000006</v>
      </c>
    </row>
    <row r="23" spans="1:18" s="34" customFormat="1">
      <c r="A23" s="33"/>
      <c r="B23" s="33"/>
      <c r="C23" s="13" t="s">
        <v>17</v>
      </c>
      <c r="D23" s="14" t="s">
        <v>30</v>
      </c>
      <c r="E23" s="14" t="s">
        <v>31</v>
      </c>
      <c r="F23" s="14">
        <v>2025</v>
      </c>
      <c r="G23" s="15" t="s">
        <v>20</v>
      </c>
      <c r="H23" s="16">
        <v>0</v>
      </c>
      <c r="I23" s="16">
        <v>83000000</v>
      </c>
      <c r="J23" s="16">
        <v>1701049000</v>
      </c>
      <c r="K23" s="16">
        <v>300185000</v>
      </c>
      <c r="L23" s="16">
        <v>853549000</v>
      </c>
      <c r="M23" s="122">
        <v>0</v>
      </c>
      <c r="N23" s="122"/>
      <c r="O23" s="16">
        <v>0</v>
      </c>
      <c r="P23" s="16">
        <v>2470000</v>
      </c>
      <c r="Q23" s="16">
        <v>381000</v>
      </c>
      <c r="R23" s="17">
        <f t="shared" si="0"/>
        <v>2940634000</v>
      </c>
    </row>
    <row r="24" spans="1:18" s="34" customFormat="1">
      <c r="A24" s="33"/>
      <c r="B24" s="33"/>
      <c r="C24" s="13" t="s">
        <v>17</v>
      </c>
      <c r="D24" s="14" t="s">
        <v>30</v>
      </c>
      <c r="E24" s="14" t="s">
        <v>31</v>
      </c>
      <c r="F24" s="14">
        <v>2025</v>
      </c>
      <c r="G24" s="15" t="s">
        <v>21</v>
      </c>
      <c r="H24" s="16">
        <v>0</v>
      </c>
      <c r="I24" s="16">
        <v>83000000</v>
      </c>
      <c r="J24" s="16">
        <v>1701049000</v>
      </c>
      <c r="K24" s="16">
        <v>300185000</v>
      </c>
      <c r="L24" s="16">
        <v>853549000</v>
      </c>
      <c r="M24" s="122">
        <v>0</v>
      </c>
      <c r="N24" s="122"/>
      <c r="O24" s="16">
        <v>0</v>
      </c>
      <c r="P24" s="16">
        <v>2470000</v>
      </c>
      <c r="Q24" s="16">
        <v>3581000</v>
      </c>
      <c r="R24" s="17">
        <f t="shared" si="0"/>
        <v>2943834000</v>
      </c>
    </row>
    <row r="25" spans="1:18" s="34" customFormat="1">
      <c r="A25" s="33"/>
      <c r="B25" s="33"/>
      <c r="C25" s="13" t="s">
        <v>17</v>
      </c>
      <c r="D25" s="14" t="s">
        <v>30</v>
      </c>
      <c r="E25" s="14" t="s">
        <v>31</v>
      </c>
      <c r="F25" s="14">
        <v>2025</v>
      </c>
      <c r="G25" s="15" t="s">
        <v>22</v>
      </c>
      <c r="H25" s="16">
        <v>0</v>
      </c>
      <c r="I25" s="16">
        <v>0</v>
      </c>
      <c r="J25" s="16">
        <v>580907213</v>
      </c>
      <c r="K25" s="16">
        <v>96955357</v>
      </c>
      <c r="L25" s="16">
        <v>120611135</v>
      </c>
      <c r="M25" s="122">
        <v>0</v>
      </c>
      <c r="N25" s="122"/>
      <c r="O25" s="16">
        <v>0</v>
      </c>
      <c r="P25" s="16">
        <v>1432157</v>
      </c>
      <c r="Q25" s="16">
        <v>794180</v>
      </c>
      <c r="R25" s="17">
        <f t="shared" si="0"/>
        <v>800700042</v>
      </c>
    </row>
    <row r="26" spans="1:18" s="34" customFormat="1">
      <c r="A26" s="33"/>
      <c r="B26" s="33"/>
      <c r="C26" s="13" t="s">
        <v>17</v>
      </c>
      <c r="D26" s="14" t="s">
        <v>30</v>
      </c>
      <c r="E26" s="14" t="s">
        <v>31</v>
      </c>
      <c r="F26" s="14">
        <v>2025</v>
      </c>
      <c r="G26" s="15" t="s">
        <v>23</v>
      </c>
      <c r="H26" s="16">
        <v>0</v>
      </c>
      <c r="I26" s="16">
        <v>0</v>
      </c>
      <c r="J26" s="16">
        <v>0</v>
      </c>
      <c r="K26" s="16">
        <v>0</v>
      </c>
      <c r="L26" s="16">
        <v>99431331</v>
      </c>
      <c r="M26" s="122">
        <v>0</v>
      </c>
      <c r="N26" s="122"/>
      <c r="O26" s="16">
        <v>0</v>
      </c>
      <c r="P26" s="16">
        <v>0</v>
      </c>
      <c r="Q26" s="16">
        <v>0</v>
      </c>
      <c r="R26" s="17">
        <f t="shared" si="0"/>
        <v>99431331</v>
      </c>
    </row>
    <row r="27" spans="1:18" s="34" customFormat="1">
      <c r="A27" s="33"/>
      <c r="B27" s="33"/>
      <c r="C27" s="13" t="s">
        <v>17</v>
      </c>
      <c r="D27" s="14"/>
      <c r="E27" s="14" t="s">
        <v>24</v>
      </c>
      <c r="F27" s="14">
        <v>2025</v>
      </c>
      <c r="G27" s="15"/>
      <c r="H27" s="16">
        <v>0</v>
      </c>
      <c r="I27" s="16">
        <v>83000000</v>
      </c>
      <c r="J27" s="16">
        <v>1120141787</v>
      </c>
      <c r="K27" s="16">
        <v>203229643</v>
      </c>
      <c r="L27" s="16">
        <v>732937865</v>
      </c>
      <c r="M27" s="122">
        <v>0</v>
      </c>
      <c r="N27" s="122"/>
      <c r="O27" s="16">
        <v>0</v>
      </c>
      <c r="P27" s="16">
        <v>1037843</v>
      </c>
      <c r="Q27" s="16">
        <v>2786820</v>
      </c>
      <c r="R27" s="17">
        <f t="shared" si="0"/>
        <v>2143133958</v>
      </c>
    </row>
    <row r="28" spans="1:18" s="34" customFormat="1">
      <c r="A28" s="33"/>
      <c r="B28" s="33"/>
      <c r="C28" s="13" t="s">
        <v>17</v>
      </c>
      <c r="D28" s="14"/>
      <c r="E28" s="14" t="s">
        <v>25</v>
      </c>
      <c r="F28" s="14">
        <v>2025</v>
      </c>
      <c r="G28" s="15"/>
      <c r="H28" s="16">
        <v>0</v>
      </c>
      <c r="I28" s="16">
        <v>0</v>
      </c>
      <c r="J28" s="16">
        <v>34.1</v>
      </c>
      <c r="K28" s="16">
        <v>32.299999999999997</v>
      </c>
      <c r="L28" s="16">
        <v>14.1</v>
      </c>
      <c r="M28" s="122">
        <v>0</v>
      </c>
      <c r="N28" s="122"/>
      <c r="O28" s="16">
        <v>0</v>
      </c>
      <c r="P28" s="16">
        <v>58</v>
      </c>
      <c r="Q28" s="16">
        <v>22.2</v>
      </c>
      <c r="R28" s="17">
        <f t="shared" si="0"/>
        <v>160.69999999999999</v>
      </c>
    </row>
    <row r="29" spans="1:18" s="34" customFormat="1">
      <c r="A29" s="33"/>
      <c r="B29" s="33"/>
      <c r="C29" s="13" t="s">
        <v>17</v>
      </c>
      <c r="D29" s="14"/>
      <c r="E29" s="14" t="s">
        <v>32</v>
      </c>
      <c r="F29" s="14">
        <v>2025</v>
      </c>
      <c r="G29" s="15" t="s">
        <v>22</v>
      </c>
      <c r="H29" s="16">
        <v>0</v>
      </c>
      <c r="I29" s="16">
        <v>0</v>
      </c>
      <c r="J29" s="16">
        <v>0</v>
      </c>
      <c r="K29" s="16">
        <v>0</v>
      </c>
      <c r="L29" s="16">
        <v>9594107</v>
      </c>
      <c r="M29" s="122">
        <v>0</v>
      </c>
      <c r="N29" s="122"/>
      <c r="O29" s="16">
        <v>542570432</v>
      </c>
      <c r="P29" s="16">
        <v>0</v>
      </c>
      <c r="Q29" s="16">
        <v>0</v>
      </c>
      <c r="R29" s="17">
        <f t="shared" si="0"/>
        <v>552164539</v>
      </c>
    </row>
    <row r="30" spans="1:18" s="34" customFormat="1">
      <c r="A30" s="33"/>
      <c r="B30" s="33"/>
      <c r="C30" s="13" t="s">
        <v>17</v>
      </c>
      <c r="D30" s="14" t="s">
        <v>33</v>
      </c>
      <c r="E30" s="14" t="s">
        <v>34</v>
      </c>
      <c r="F30" s="14">
        <v>2025</v>
      </c>
      <c r="G30" s="15" t="s">
        <v>20</v>
      </c>
      <c r="H30" s="16">
        <v>6000000</v>
      </c>
      <c r="I30" s="16">
        <v>323220000</v>
      </c>
      <c r="J30" s="16">
        <v>1483830000</v>
      </c>
      <c r="K30" s="16">
        <v>242953000</v>
      </c>
      <c r="L30" s="16">
        <v>2573634000</v>
      </c>
      <c r="M30" s="122">
        <v>0</v>
      </c>
      <c r="N30" s="122"/>
      <c r="O30" s="16">
        <v>0</v>
      </c>
      <c r="P30" s="16">
        <v>10356000</v>
      </c>
      <c r="Q30" s="16">
        <v>0</v>
      </c>
      <c r="R30" s="17">
        <f t="shared" si="0"/>
        <v>4639993000</v>
      </c>
    </row>
    <row r="31" spans="1:18" s="34" customFormat="1">
      <c r="A31" s="33"/>
      <c r="B31" s="33"/>
      <c r="C31" s="13" t="s">
        <v>17</v>
      </c>
      <c r="D31" s="14" t="s">
        <v>33</v>
      </c>
      <c r="E31" s="14" t="s">
        <v>34</v>
      </c>
      <c r="F31" s="14">
        <v>2025</v>
      </c>
      <c r="G31" s="15" t="s">
        <v>21</v>
      </c>
      <c r="H31" s="16">
        <v>6000000</v>
      </c>
      <c r="I31" s="16">
        <v>323220000</v>
      </c>
      <c r="J31" s="16">
        <v>1483830000</v>
      </c>
      <c r="K31" s="16">
        <v>242953000</v>
      </c>
      <c r="L31" s="16">
        <v>2573634000</v>
      </c>
      <c r="M31" s="122">
        <v>0</v>
      </c>
      <c r="N31" s="122"/>
      <c r="O31" s="16">
        <v>0</v>
      </c>
      <c r="P31" s="16">
        <v>10356000</v>
      </c>
      <c r="Q31" s="16">
        <v>2350000</v>
      </c>
      <c r="R31" s="17">
        <f t="shared" si="0"/>
        <v>4642343000</v>
      </c>
    </row>
    <row r="32" spans="1:18" s="34" customFormat="1">
      <c r="A32" s="33"/>
      <c r="B32" s="33"/>
      <c r="C32" s="13" t="s">
        <v>17</v>
      </c>
      <c r="D32" s="14" t="s">
        <v>33</v>
      </c>
      <c r="E32" s="14" t="s">
        <v>34</v>
      </c>
      <c r="F32" s="14">
        <v>2025</v>
      </c>
      <c r="G32" s="15" t="s">
        <v>22</v>
      </c>
      <c r="H32" s="16">
        <v>277000</v>
      </c>
      <c r="I32" s="16">
        <v>24096240</v>
      </c>
      <c r="J32" s="16">
        <v>483889802</v>
      </c>
      <c r="K32" s="16">
        <v>78795907</v>
      </c>
      <c r="L32" s="16">
        <v>674714024.04999995</v>
      </c>
      <c r="M32" s="122">
        <v>0</v>
      </c>
      <c r="N32" s="122"/>
      <c r="O32" s="16">
        <v>0</v>
      </c>
      <c r="P32" s="16">
        <v>3351181</v>
      </c>
      <c r="Q32" s="16">
        <v>1055400</v>
      </c>
      <c r="R32" s="17">
        <f t="shared" si="0"/>
        <v>1266179554.05</v>
      </c>
    </row>
    <row r="33" spans="1:20" s="34" customFormat="1">
      <c r="A33" s="33"/>
      <c r="B33" s="33"/>
      <c r="C33" s="13" t="s">
        <v>17</v>
      </c>
      <c r="D33" s="14" t="s">
        <v>33</v>
      </c>
      <c r="E33" s="14" t="s">
        <v>34</v>
      </c>
      <c r="F33" s="14">
        <v>2025</v>
      </c>
      <c r="G33" s="15" t="s">
        <v>23</v>
      </c>
      <c r="H33" s="16">
        <v>0</v>
      </c>
      <c r="I33" s="16">
        <v>14668170</v>
      </c>
      <c r="J33" s="16">
        <v>0</v>
      </c>
      <c r="K33" s="16">
        <v>0</v>
      </c>
      <c r="L33" s="16">
        <v>216383459.88999999</v>
      </c>
      <c r="M33" s="122">
        <v>0</v>
      </c>
      <c r="N33" s="122"/>
      <c r="O33" s="16">
        <v>0</v>
      </c>
      <c r="P33" s="16">
        <v>0</v>
      </c>
      <c r="Q33" s="16">
        <v>0</v>
      </c>
      <c r="R33" s="17">
        <f t="shared" si="0"/>
        <v>231051629.88999999</v>
      </c>
    </row>
    <row r="34" spans="1:20" s="34" customFormat="1">
      <c r="A34" s="33"/>
      <c r="B34" s="33"/>
      <c r="C34" s="13" t="s">
        <v>17</v>
      </c>
      <c r="D34" s="14"/>
      <c r="E34" s="14" t="s">
        <v>24</v>
      </c>
      <c r="F34" s="14">
        <v>2025</v>
      </c>
      <c r="G34" s="15"/>
      <c r="H34" s="16">
        <f>H31-H32</f>
        <v>5723000</v>
      </c>
      <c r="I34" s="16">
        <v>299123760</v>
      </c>
      <c r="J34" s="16">
        <v>999940198</v>
      </c>
      <c r="K34" s="16">
        <v>164157093</v>
      </c>
      <c r="L34" s="16">
        <v>1898919975.95</v>
      </c>
      <c r="M34" s="122">
        <v>0</v>
      </c>
      <c r="N34" s="122"/>
      <c r="O34" s="16">
        <v>0</v>
      </c>
      <c r="P34" s="16">
        <v>7004819</v>
      </c>
      <c r="Q34" s="16">
        <v>1294600</v>
      </c>
      <c r="R34" s="17">
        <f t="shared" si="0"/>
        <v>3376163445.9499998</v>
      </c>
    </row>
    <row r="35" spans="1:20" s="34" customFormat="1">
      <c r="A35" s="33"/>
      <c r="B35" s="33"/>
      <c r="C35" s="13" t="s">
        <v>17</v>
      </c>
      <c r="D35" s="14"/>
      <c r="E35" s="14" t="s">
        <v>25</v>
      </c>
      <c r="F35" s="14">
        <v>2025</v>
      </c>
      <c r="G35" s="15"/>
      <c r="H35" s="16">
        <v>4.5999999999999996</v>
      </c>
      <c r="I35" s="16">
        <v>7.5</v>
      </c>
      <c r="J35" s="16">
        <v>32.6</v>
      </c>
      <c r="K35" s="16">
        <v>32.4</v>
      </c>
      <c r="L35" s="16">
        <v>26.2</v>
      </c>
      <c r="M35" s="122">
        <v>0</v>
      </c>
      <c r="N35" s="122"/>
      <c r="O35" s="16">
        <v>0</v>
      </c>
      <c r="P35" s="16">
        <v>32.4</v>
      </c>
      <c r="Q35" s="16">
        <v>44.9</v>
      </c>
      <c r="R35" s="17">
        <f>Q35+P35+O35+M35+L35+K35+J35+I35+H35</f>
        <v>180.6</v>
      </c>
    </row>
    <row r="36" spans="1:20" s="34" customFormat="1">
      <c r="A36" s="33"/>
      <c r="B36" s="33"/>
      <c r="C36" s="13" t="s">
        <v>17</v>
      </c>
      <c r="D36" s="14"/>
      <c r="E36" s="14" t="s">
        <v>32</v>
      </c>
      <c r="F36" s="14">
        <v>2025</v>
      </c>
      <c r="G36" s="15" t="s">
        <v>22</v>
      </c>
      <c r="H36" s="16">
        <v>0</v>
      </c>
      <c r="I36" s="16">
        <v>0</v>
      </c>
      <c r="J36" s="16">
        <v>4274343</v>
      </c>
      <c r="K36" s="16">
        <v>742177</v>
      </c>
      <c r="L36" s="16">
        <v>199027</v>
      </c>
      <c r="M36" s="122">
        <v>0</v>
      </c>
      <c r="N36" s="122"/>
      <c r="O36" s="16">
        <v>12641976</v>
      </c>
      <c r="P36" s="16">
        <v>0</v>
      </c>
      <c r="Q36" s="16">
        <v>0</v>
      </c>
      <c r="R36" s="17">
        <f t="shared" si="0"/>
        <v>17857523</v>
      </c>
    </row>
    <row r="37" spans="1:20" s="34" customFormat="1" ht="24">
      <c r="A37" s="33"/>
      <c r="B37" s="33"/>
      <c r="C37" s="13" t="s">
        <v>17</v>
      </c>
      <c r="D37" s="14" t="s">
        <v>35</v>
      </c>
      <c r="E37" s="32" t="s">
        <v>36</v>
      </c>
      <c r="F37" s="14">
        <v>2025</v>
      </c>
      <c r="G37" s="15" t="s">
        <v>20</v>
      </c>
      <c r="H37" s="16">
        <v>0</v>
      </c>
      <c r="I37" s="16">
        <v>2000000</v>
      </c>
      <c r="J37" s="16">
        <v>151185000</v>
      </c>
      <c r="K37" s="16">
        <v>21095000</v>
      </c>
      <c r="L37" s="16">
        <v>22662000</v>
      </c>
      <c r="M37" s="122">
        <v>0</v>
      </c>
      <c r="N37" s="122"/>
      <c r="O37" s="16">
        <v>0</v>
      </c>
      <c r="P37" s="16">
        <v>600000</v>
      </c>
      <c r="Q37" s="16">
        <v>48000</v>
      </c>
      <c r="R37" s="17">
        <f t="shared" si="0"/>
        <v>197590000</v>
      </c>
    </row>
    <row r="38" spans="1:20" s="34" customFormat="1" ht="24">
      <c r="A38" s="33"/>
      <c r="B38" s="33"/>
      <c r="C38" s="13" t="s">
        <v>17</v>
      </c>
      <c r="D38" s="14" t="s">
        <v>35</v>
      </c>
      <c r="E38" s="32" t="s">
        <v>36</v>
      </c>
      <c r="F38" s="14">
        <v>2025</v>
      </c>
      <c r="G38" s="15" t="s">
        <v>21</v>
      </c>
      <c r="H38" s="16">
        <v>0</v>
      </c>
      <c r="I38" s="16">
        <v>2000000</v>
      </c>
      <c r="J38" s="16">
        <v>151185000</v>
      </c>
      <c r="K38" s="16">
        <v>21095000</v>
      </c>
      <c r="L38" s="16">
        <v>22662000</v>
      </c>
      <c r="M38" s="122">
        <v>0</v>
      </c>
      <c r="N38" s="122"/>
      <c r="O38" s="16">
        <v>0</v>
      </c>
      <c r="P38" s="16">
        <v>600000</v>
      </c>
      <c r="Q38" s="16">
        <v>398000</v>
      </c>
      <c r="R38" s="17">
        <f t="shared" si="0"/>
        <v>197940000</v>
      </c>
    </row>
    <row r="39" spans="1:20" s="34" customFormat="1" ht="24">
      <c r="A39" s="33"/>
      <c r="B39" s="33"/>
      <c r="C39" s="13" t="s">
        <v>17</v>
      </c>
      <c r="D39" s="14" t="s">
        <v>35</v>
      </c>
      <c r="E39" s="32" t="s">
        <v>36</v>
      </c>
      <c r="F39" s="14">
        <v>2025</v>
      </c>
      <c r="G39" s="15" t="s">
        <v>22</v>
      </c>
      <c r="H39" s="16">
        <v>0</v>
      </c>
      <c r="I39" s="16">
        <v>450000</v>
      </c>
      <c r="J39" s="16">
        <v>42306277</v>
      </c>
      <c r="K39" s="16">
        <v>6056027</v>
      </c>
      <c r="L39" s="16">
        <v>4673876</v>
      </c>
      <c r="M39" s="122">
        <v>0</v>
      </c>
      <c r="N39" s="122"/>
      <c r="O39" s="16">
        <v>0</v>
      </c>
      <c r="P39" s="16">
        <v>0</v>
      </c>
      <c r="Q39" s="16">
        <v>13800</v>
      </c>
      <c r="R39" s="17">
        <f t="shared" si="0"/>
        <v>53499980</v>
      </c>
    </row>
    <row r="40" spans="1:20" s="34" customFormat="1" ht="24">
      <c r="A40" s="33"/>
      <c r="B40" s="33"/>
      <c r="C40" s="13" t="s">
        <v>17</v>
      </c>
      <c r="D40" s="14" t="s">
        <v>35</v>
      </c>
      <c r="E40" s="32" t="s">
        <v>36</v>
      </c>
      <c r="F40" s="14">
        <v>2025</v>
      </c>
      <c r="G40" s="15" t="s">
        <v>23</v>
      </c>
      <c r="H40" s="16">
        <v>0</v>
      </c>
      <c r="I40" s="16">
        <v>0</v>
      </c>
      <c r="J40" s="16">
        <v>0</v>
      </c>
      <c r="K40" s="16">
        <v>0</v>
      </c>
      <c r="L40" s="16">
        <v>1830039</v>
      </c>
      <c r="M40" s="122">
        <v>0</v>
      </c>
      <c r="N40" s="122"/>
      <c r="O40" s="16">
        <v>0</v>
      </c>
      <c r="P40" s="16">
        <v>0</v>
      </c>
      <c r="Q40" s="16">
        <v>0</v>
      </c>
      <c r="R40" s="17">
        <f t="shared" si="0"/>
        <v>1830039</v>
      </c>
    </row>
    <row r="41" spans="1:20" s="34" customFormat="1">
      <c r="A41" s="33"/>
      <c r="B41" s="33"/>
      <c r="C41" s="13" t="s">
        <v>17</v>
      </c>
      <c r="D41" s="14"/>
      <c r="E41" s="14" t="s">
        <v>24</v>
      </c>
      <c r="F41" s="14">
        <v>2025</v>
      </c>
      <c r="G41" s="15"/>
      <c r="H41" s="16">
        <v>0</v>
      </c>
      <c r="I41" s="16">
        <v>1550000</v>
      </c>
      <c r="J41" s="16">
        <v>108878723</v>
      </c>
      <c r="K41" s="16">
        <v>15038973</v>
      </c>
      <c r="L41" s="16">
        <v>17988124</v>
      </c>
      <c r="M41" s="122">
        <v>0</v>
      </c>
      <c r="N41" s="122"/>
      <c r="O41" s="16">
        <v>0</v>
      </c>
      <c r="P41" s="16">
        <v>600000</v>
      </c>
      <c r="Q41" s="16">
        <v>384200</v>
      </c>
      <c r="R41" s="17">
        <f t="shared" si="0"/>
        <v>144440020</v>
      </c>
    </row>
    <row r="42" spans="1:20" s="34" customFormat="1">
      <c r="A42" s="33"/>
      <c r="B42" s="33"/>
      <c r="C42" s="13" t="s">
        <v>17</v>
      </c>
      <c r="D42" s="14"/>
      <c r="E42" s="14" t="s">
        <v>25</v>
      </c>
      <c r="F42" s="14">
        <v>2025</v>
      </c>
      <c r="G42" s="15"/>
      <c r="H42" s="16">
        <v>0</v>
      </c>
      <c r="I42" s="16">
        <v>22.5</v>
      </c>
      <c r="J42" s="16">
        <v>28</v>
      </c>
      <c r="K42" s="16">
        <v>28.7</v>
      </c>
      <c r="L42" s="16">
        <v>20.6</v>
      </c>
      <c r="M42" s="122">
        <v>0</v>
      </c>
      <c r="N42" s="122"/>
      <c r="O42" s="16">
        <v>0</v>
      </c>
      <c r="P42" s="16">
        <v>0</v>
      </c>
      <c r="Q42" s="16">
        <v>3.5</v>
      </c>
      <c r="R42" s="17">
        <f t="shared" si="0"/>
        <v>103.3</v>
      </c>
    </row>
    <row r="43" spans="1:20" s="34" customFormat="1">
      <c r="A43" s="33"/>
      <c r="B43" s="33"/>
      <c r="C43" s="13" t="s">
        <v>17</v>
      </c>
      <c r="D43" s="14"/>
      <c r="E43" s="14" t="s">
        <v>37</v>
      </c>
      <c r="F43" s="14">
        <v>2025</v>
      </c>
      <c r="G43" s="15" t="s">
        <v>20</v>
      </c>
      <c r="H43" s="16">
        <f>H5+H11+H17+H23+H30+H37</f>
        <v>6000000</v>
      </c>
      <c r="I43" s="16">
        <f>I5+I11+I17+I23+I30+I37</f>
        <v>1346220000</v>
      </c>
      <c r="J43" s="16">
        <f>J5+J11+J17+J23+J30+J37</f>
        <v>4602091000</v>
      </c>
      <c r="K43" s="16">
        <f>K5+K11+K17+K23+K30+K37</f>
        <v>769578000</v>
      </c>
      <c r="L43" s="16">
        <f>L5+L11+L17+L23+L30+L37</f>
        <v>4038083000</v>
      </c>
      <c r="M43" s="122">
        <v>0</v>
      </c>
      <c r="N43" s="122"/>
      <c r="O43" s="27">
        <f>O5+O17+O23+O30+O37+O11</f>
        <v>150000000</v>
      </c>
      <c r="P43" s="27">
        <f t="shared" ref="P43:R43" si="1">P5+P17+P23+P30+P37+P11</f>
        <v>75226000</v>
      </c>
      <c r="Q43" s="27">
        <f t="shared" si="1"/>
        <v>72889000</v>
      </c>
      <c r="R43" s="27">
        <f t="shared" si="1"/>
        <v>11060087000</v>
      </c>
      <c r="T43" s="36">
        <v>11060087000</v>
      </c>
    </row>
    <row r="44" spans="1:20" s="34" customFormat="1">
      <c r="A44" s="33"/>
      <c r="B44" s="33"/>
      <c r="C44" s="13" t="s">
        <v>17</v>
      </c>
      <c r="D44" s="14"/>
      <c r="E44" s="14" t="s">
        <v>37</v>
      </c>
      <c r="F44" s="14">
        <v>2025</v>
      </c>
      <c r="G44" s="15" t="s">
        <v>21</v>
      </c>
      <c r="H44" s="16">
        <v>6000000</v>
      </c>
      <c r="I44" s="16">
        <v>1343629300</v>
      </c>
      <c r="J44" s="16">
        <v>4602091000</v>
      </c>
      <c r="K44" s="16">
        <v>769578000</v>
      </c>
      <c r="L44" s="16">
        <v>4038035000</v>
      </c>
      <c r="M44" s="122">
        <v>0</v>
      </c>
      <c r="N44" s="122"/>
      <c r="O44" s="16">
        <v>130184224</v>
      </c>
      <c r="P44" s="16">
        <v>75226000</v>
      </c>
      <c r="Q44" s="16">
        <v>80978876</v>
      </c>
      <c r="R44" s="17">
        <f t="shared" si="0"/>
        <v>11045722400</v>
      </c>
      <c r="T44" s="37">
        <f>R43-T43</f>
        <v>0</v>
      </c>
    </row>
    <row r="45" spans="1:20" s="34" customFormat="1">
      <c r="A45" s="33"/>
      <c r="B45" s="33"/>
      <c r="C45" s="13" t="s">
        <v>17</v>
      </c>
      <c r="D45" s="14"/>
      <c r="E45" s="14" t="s">
        <v>37</v>
      </c>
      <c r="F45" s="14">
        <v>2025</v>
      </c>
      <c r="G45" s="15" t="s">
        <v>22</v>
      </c>
      <c r="H45" s="16">
        <f>H7+H13+H19+H25+H32+H39</f>
        <v>54901246</v>
      </c>
      <c r="I45" s="16">
        <f>I7+I13+I19+I25+I32+I39</f>
        <v>56315334</v>
      </c>
      <c r="J45" s="16">
        <f>J7+J13+J19+J25+J32+J39</f>
        <v>1391037144</v>
      </c>
      <c r="K45" s="16">
        <f>K7+K13+K19+K25+K32+K39</f>
        <v>228220234</v>
      </c>
      <c r="L45" s="16">
        <f>L7+L13+L19+L25+L32+L39</f>
        <v>992598711.64999998</v>
      </c>
      <c r="M45" s="122">
        <v>0</v>
      </c>
      <c r="N45" s="122"/>
      <c r="O45" s="16">
        <f>O7+O13+O19+O25+O32+O39</f>
        <v>0</v>
      </c>
      <c r="P45" s="16">
        <f t="shared" ref="P45:Q45" si="2">P7+P13+P19+P25+P32+P39</f>
        <v>9005138</v>
      </c>
      <c r="Q45" s="16">
        <f t="shared" si="2"/>
        <v>9592702</v>
      </c>
      <c r="R45" s="16">
        <f>R7+R13+R19+R25+R32+R39</f>
        <v>2741670509.6499996</v>
      </c>
    </row>
    <row r="46" spans="1:20" s="34" customFormat="1">
      <c r="A46" s="33"/>
      <c r="B46" s="33"/>
      <c r="C46" s="13" t="s">
        <v>17</v>
      </c>
      <c r="D46" s="14"/>
      <c r="E46" s="14" t="s">
        <v>37</v>
      </c>
      <c r="F46" s="14">
        <v>2025</v>
      </c>
      <c r="G46" s="15" t="s">
        <v>23</v>
      </c>
      <c r="H46" s="16">
        <v>0</v>
      </c>
      <c r="I46" s="16">
        <v>19588170</v>
      </c>
      <c r="J46" s="16">
        <v>0</v>
      </c>
      <c r="K46" s="16">
        <v>0</v>
      </c>
      <c r="L46" s="16">
        <v>371968402.5</v>
      </c>
      <c r="M46" s="122">
        <v>0</v>
      </c>
      <c r="N46" s="122"/>
      <c r="O46" s="16">
        <v>0</v>
      </c>
      <c r="P46" s="16">
        <v>0</v>
      </c>
      <c r="Q46" s="16">
        <v>0</v>
      </c>
      <c r="R46" s="17">
        <f t="shared" si="0"/>
        <v>391556572.5</v>
      </c>
    </row>
    <row r="47" spans="1:20" s="34" customFormat="1">
      <c r="A47" s="33"/>
      <c r="B47" s="33"/>
      <c r="C47" s="13" t="s">
        <v>17</v>
      </c>
      <c r="D47" s="14"/>
      <c r="E47" s="14" t="s">
        <v>38</v>
      </c>
      <c r="F47" s="14">
        <v>2025</v>
      </c>
      <c r="G47" s="15" t="s">
        <v>20</v>
      </c>
      <c r="H47" s="16"/>
      <c r="I47" s="16"/>
      <c r="J47" s="16"/>
      <c r="K47" s="16"/>
      <c r="L47" s="16"/>
      <c r="M47" s="122"/>
      <c r="N47" s="122"/>
      <c r="O47" s="16"/>
      <c r="P47" s="16"/>
      <c r="Q47" s="16"/>
      <c r="R47" s="17">
        <v>0</v>
      </c>
    </row>
    <row r="48" spans="1:20" s="34" customFormat="1">
      <c r="A48" s="33"/>
      <c r="B48" s="33"/>
      <c r="C48" s="13" t="s">
        <v>17</v>
      </c>
      <c r="D48" s="14"/>
      <c r="E48" s="14" t="s">
        <v>38</v>
      </c>
      <c r="F48" s="14">
        <v>2025</v>
      </c>
      <c r="G48" s="15" t="s">
        <v>21</v>
      </c>
      <c r="H48" s="16"/>
      <c r="I48" s="16"/>
      <c r="J48" s="16"/>
      <c r="K48" s="16"/>
      <c r="L48" s="16"/>
      <c r="M48" s="122"/>
      <c r="N48" s="122"/>
      <c r="O48" s="16"/>
      <c r="P48" s="16"/>
      <c r="Q48" s="16"/>
      <c r="R48" s="17">
        <v>0</v>
      </c>
    </row>
    <row r="49" spans="1:18" s="34" customFormat="1">
      <c r="A49" s="33"/>
      <c r="B49" s="33"/>
      <c r="C49" s="13" t="s">
        <v>17</v>
      </c>
      <c r="D49" s="14"/>
      <c r="E49" s="14" t="s">
        <v>38</v>
      </c>
      <c r="F49" s="14">
        <v>2025</v>
      </c>
      <c r="G49" s="15" t="s">
        <v>39</v>
      </c>
      <c r="H49" s="16"/>
      <c r="I49" s="16"/>
      <c r="J49" s="16"/>
      <c r="K49" s="16"/>
      <c r="L49" s="16"/>
      <c r="M49" s="122"/>
      <c r="N49" s="122"/>
      <c r="O49" s="16"/>
      <c r="P49" s="16"/>
      <c r="Q49" s="16"/>
      <c r="R49" s="17">
        <v>0</v>
      </c>
    </row>
    <row r="50" spans="1:18">
      <c r="A50" s="1"/>
      <c r="B50" s="123"/>
      <c r="C50" s="123"/>
      <c r="D50" s="1"/>
      <c r="E50" s="1"/>
      <c r="F50" s="1"/>
      <c r="G50" s="1"/>
      <c r="H50" s="1"/>
      <c r="I50" s="26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26" t="s">
        <v>44</v>
      </c>
      <c r="F51" s="4" t="s">
        <v>40</v>
      </c>
      <c r="G51" s="127" t="s">
        <v>45</v>
      </c>
      <c r="H51" s="127"/>
      <c r="I51" s="5"/>
      <c r="J51" s="115" t="s">
        <v>41</v>
      </c>
      <c r="K51" s="4" t="s">
        <v>40</v>
      </c>
      <c r="L51" s="124" t="s">
        <v>46</v>
      </c>
      <c r="M51" s="125"/>
      <c r="N51" s="3"/>
      <c r="O51" s="1"/>
      <c r="P51" s="1"/>
      <c r="Q51" s="1"/>
      <c r="R51" s="1"/>
    </row>
    <row r="52" spans="1:18">
      <c r="A52" s="1"/>
      <c r="B52" s="1"/>
      <c r="C52" s="1"/>
      <c r="D52" s="1"/>
      <c r="E52" s="126"/>
      <c r="F52" s="4" t="s">
        <v>42</v>
      </c>
      <c r="G52" s="127"/>
      <c r="H52" s="127"/>
      <c r="I52" s="5"/>
      <c r="J52" s="116"/>
      <c r="K52" s="4" t="s">
        <v>42</v>
      </c>
      <c r="L52" s="124"/>
      <c r="M52" s="125"/>
      <c r="N52" s="3"/>
      <c r="O52" s="1"/>
      <c r="P52" s="1"/>
      <c r="Q52" s="1"/>
      <c r="R52" s="1"/>
    </row>
    <row r="53" spans="1:18">
      <c r="A53" s="1"/>
      <c r="B53" s="1"/>
      <c r="C53" s="1"/>
      <c r="D53" s="1"/>
      <c r="E53" s="126"/>
      <c r="F53" s="4" t="s">
        <v>43</v>
      </c>
      <c r="G53" s="127" t="s">
        <v>47</v>
      </c>
      <c r="H53" s="127"/>
      <c r="I53" s="5"/>
      <c r="J53" s="117"/>
      <c r="K53" s="4" t="s">
        <v>43</v>
      </c>
      <c r="L53" s="124" t="s">
        <v>47</v>
      </c>
      <c r="M53" s="125"/>
      <c r="N53" s="3"/>
      <c r="O53" s="1"/>
      <c r="P53" s="1"/>
      <c r="Q53" s="1"/>
      <c r="R53" s="1"/>
    </row>
    <row r="54" spans="1:18">
      <c r="A54" s="1"/>
      <c r="B54" s="1"/>
      <c r="C54" s="123"/>
      <c r="D54" s="12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mergeCells count="59">
    <mergeCell ref="C54:D54"/>
    <mergeCell ref="L51:M51"/>
    <mergeCell ref="L52:M52"/>
    <mergeCell ref="L53:M53"/>
    <mergeCell ref="E51:E53"/>
    <mergeCell ref="G51:H51"/>
    <mergeCell ref="J51:J53"/>
    <mergeCell ref="G52:H52"/>
    <mergeCell ref="G53:H53"/>
    <mergeCell ref="M46:N46"/>
    <mergeCell ref="M47:N47"/>
    <mergeCell ref="M48:N48"/>
    <mergeCell ref="M49:N49"/>
    <mergeCell ref="B50:C50"/>
    <mergeCell ref="M41:N41"/>
    <mergeCell ref="M42:N42"/>
    <mergeCell ref="M43:N43"/>
    <mergeCell ref="M44:N44"/>
    <mergeCell ref="M45:N45"/>
    <mergeCell ref="M36:N36"/>
    <mergeCell ref="M37:N37"/>
    <mergeCell ref="M38:N38"/>
    <mergeCell ref="M39:N39"/>
    <mergeCell ref="M40:N40"/>
    <mergeCell ref="M31:N31"/>
    <mergeCell ref="M32:N32"/>
    <mergeCell ref="M33:N33"/>
    <mergeCell ref="M34:N34"/>
    <mergeCell ref="M35:N35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M10:N10"/>
    <mergeCell ref="C2:R2"/>
    <mergeCell ref="C3:R3"/>
    <mergeCell ref="A4:B4"/>
    <mergeCell ref="M4:N4"/>
    <mergeCell ref="M5:N5"/>
  </mergeCells>
  <pageMargins left="0" right="0" top="0" bottom="0" header="0" footer="0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5E32-BE2E-4CB1-9CFC-57BD7025B6B6}">
  <sheetPr>
    <outlinePr summaryBelow="0"/>
  </sheetPr>
  <dimension ref="A1:T56"/>
  <sheetViews>
    <sheetView zoomScale="90" zoomScaleNormal="90" workbookViewId="0">
      <selection activeCell="S31" sqref="S31"/>
    </sheetView>
  </sheetViews>
  <sheetFormatPr defaultRowHeight="15"/>
  <cols>
    <col min="1" max="1" width="3.28515625" customWidth="1"/>
    <col min="2" max="2" width="0.140625" customWidth="1"/>
    <col min="3" max="4" width="7.28515625" customWidth="1"/>
    <col min="5" max="5" width="36.7109375" customWidth="1"/>
    <col min="6" max="6" width="8.85546875" customWidth="1"/>
    <col min="7" max="7" width="17.140625" customWidth="1"/>
    <col min="8" max="8" width="12.28515625" customWidth="1"/>
    <col min="9" max="10" width="13.140625" customWidth="1"/>
    <col min="11" max="11" width="14.28515625" customWidth="1"/>
    <col min="12" max="12" width="16.140625" customWidth="1"/>
    <col min="13" max="13" width="8.140625" customWidth="1"/>
    <col min="14" max="14" width="12.7109375" customWidth="1"/>
    <col min="15" max="15" width="11.28515625" customWidth="1"/>
    <col min="16" max="16" width="13.5703125" customWidth="1"/>
    <col min="17" max="17" width="15.28515625" customWidth="1"/>
    <col min="19" max="19" width="16.42578125" customWidth="1"/>
    <col min="20" max="20" width="19" customWidth="1"/>
  </cols>
  <sheetData>
    <row r="1" spans="1:2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>
      <c r="A2" s="1"/>
      <c r="B2" s="1"/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15.75" thickBot="1">
      <c r="A3" s="1"/>
      <c r="B3" s="1"/>
      <c r="C3" s="24" t="s">
        <v>49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37.5" thickTop="1" thickBot="1">
      <c r="A4" s="25"/>
      <c r="B4" s="25"/>
      <c r="C4" s="51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3" t="s">
        <v>7</v>
      </c>
      <c r="I4" s="53" t="s">
        <v>8</v>
      </c>
      <c r="J4" s="53" t="s">
        <v>9</v>
      </c>
      <c r="K4" s="53" t="s">
        <v>10</v>
      </c>
      <c r="L4" s="53" t="s">
        <v>11</v>
      </c>
      <c r="M4" s="54" t="s">
        <v>12</v>
      </c>
      <c r="N4" s="53" t="s">
        <v>13</v>
      </c>
      <c r="O4" s="53" t="s">
        <v>14</v>
      </c>
      <c r="P4" s="53" t="s">
        <v>15</v>
      </c>
      <c r="Q4" s="55" t="s">
        <v>16</v>
      </c>
    </row>
    <row r="5" spans="1:20">
      <c r="A5" s="1"/>
      <c r="B5" s="1"/>
      <c r="C5" s="56" t="s">
        <v>17</v>
      </c>
      <c r="D5" s="57" t="s">
        <v>18</v>
      </c>
      <c r="E5" s="57" t="s">
        <v>19</v>
      </c>
      <c r="F5" s="57">
        <v>2025</v>
      </c>
      <c r="G5" s="58" t="s">
        <v>20</v>
      </c>
      <c r="H5" s="59">
        <v>0</v>
      </c>
      <c r="I5" s="60">
        <v>538000000</v>
      </c>
      <c r="J5" s="60">
        <v>747767000</v>
      </c>
      <c r="K5" s="60">
        <v>119848000</v>
      </c>
      <c r="L5" s="60">
        <v>139055000</v>
      </c>
      <c r="M5" s="61">
        <v>0</v>
      </c>
      <c r="N5" s="60">
        <v>0</v>
      </c>
      <c r="O5" s="60">
        <v>11800000</v>
      </c>
      <c r="P5" s="60">
        <v>2460000</v>
      </c>
      <c r="Q5" s="62">
        <f>P5+O5+N5+M5+L5+K5+J5+I5+H5</f>
        <v>1558930000</v>
      </c>
    </row>
    <row r="6" spans="1:20" s="11" customFormat="1">
      <c r="A6" s="10"/>
      <c r="B6" s="10"/>
      <c r="C6" s="63" t="s">
        <v>17</v>
      </c>
      <c r="D6" s="14" t="s">
        <v>18</v>
      </c>
      <c r="E6" s="14" t="s">
        <v>19</v>
      </c>
      <c r="F6" s="14">
        <v>2025</v>
      </c>
      <c r="G6" s="15" t="s">
        <v>21</v>
      </c>
      <c r="H6" s="16">
        <v>0</v>
      </c>
      <c r="I6" s="16">
        <v>338000000</v>
      </c>
      <c r="J6" s="16">
        <v>747767000</v>
      </c>
      <c r="K6" s="16">
        <v>119848000</v>
      </c>
      <c r="L6" s="16">
        <v>187055000</v>
      </c>
      <c r="M6" s="27">
        <v>0</v>
      </c>
      <c r="N6" s="16">
        <v>0</v>
      </c>
      <c r="O6" s="16">
        <v>11800000</v>
      </c>
      <c r="P6" s="16">
        <v>4443752</v>
      </c>
      <c r="Q6" s="64">
        <f>P6+O6+N6+M6+L6+K6+J6+I6+H6</f>
        <v>1408913752</v>
      </c>
    </row>
    <row r="7" spans="1:20" s="11" customFormat="1">
      <c r="A7" s="10"/>
      <c r="B7" s="10"/>
      <c r="C7" s="63" t="s">
        <v>17</v>
      </c>
      <c r="D7" s="14" t="s">
        <v>18</v>
      </c>
      <c r="E7" s="14" t="s">
        <v>19</v>
      </c>
      <c r="F7" s="14">
        <v>2025</v>
      </c>
      <c r="G7" s="15" t="s">
        <v>22</v>
      </c>
      <c r="H7" s="16">
        <v>0</v>
      </c>
      <c r="I7" s="16">
        <f>9362840+170248690</f>
        <v>179611530</v>
      </c>
      <c r="J7" s="16">
        <v>371268908</v>
      </c>
      <c r="K7" s="16">
        <v>59672062</v>
      </c>
      <c r="L7" s="16">
        <v>88737855</v>
      </c>
      <c r="M7" s="27">
        <v>0</v>
      </c>
      <c r="N7" s="16">
        <v>0</v>
      </c>
      <c r="O7" s="16">
        <v>0</v>
      </c>
      <c r="P7" s="16">
        <v>2071752</v>
      </c>
      <c r="Q7" s="64">
        <f>P7+O7+N7+M7+L7+K7+J7+I7+H7</f>
        <v>701362107</v>
      </c>
    </row>
    <row r="8" spans="1:20" s="11" customFormat="1">
      <c r="A8" s="10"/>
      <c r="B8" s="10"/>
      <c r="C8" s="63" t="s">
        <v>17</v>
      </c>
      <c r="D8" s="14" t="s">
        <v>18</v>
      </c>
      <c r="E8" s="14" t="s">
        <v>19</v>
      </c>
      <c r="F8" s="14">
        <v>2025</v>
      </c>
      <c r="G8" s="15" t="s">
        <v>23</v>
      </c>
      <c r="H8" s="16">
        <v>0</v>
      </c>
      <c r="I8" s="16">
        <v>0</v>
      </c>
      <c r="J8" s="16">
        <v>0</v>
      </c>
      <c r="K8" s="16">
        <v>0</v>
      </c>
      <c r="L8" s="16">
        <v>33122985</v>
      </c>
      <c r="M8" s="27">
        <v>0</v>
      </c>
      <c r="N8" s="16">
        <v>0</v>
      </c>
      <c r="O8" s="16">
        <v>0</v>
      </c>
      <c r="P8" s="16">
        <v>0</v>
      </c>
      <c r="Q8" s="64">
        <f>P8+O8+N8+M8+L8+K8+J8+I8+H8</f>
        <v>33122985</v>
      </c>
      <c r="S8" s="28"/>
    </row>
    <row r="9" spans="1:20" s="11" customFormat="1">
      <c r="A9" s="10"/>
      <c r="B9" s="10"/>
      <c r="C9" s="63" t="s">
        <v>17</v>
      </c>
      <c r="D9" s="14"/>
      <c r="E9" s="14" t="s">
        <v>24</v>
      </c>
      <c r="F9" s="14">
        <v>2025</v>
      </c>
      <c r="G9" s="15"/>
      <c r="H9" s="16">
        <f>H6-H7</f>
        <v>0</v>
      </c>
      <c r="I9" s="16">
        <f>I6-I7</f>
        <v>158388470</v>
      </c>
      <c r="J9" s="16">
        <f t="shared" ref="J9:P9" si="0">J6-J7</f>
        <v>376498092</v>
      </c>
      <c r="K9" s="16">
        <f t="shared" si="0"/>
        <v>60175938</v>
      </c>
      <c r="L9" s="16">
        <f t="shared" si="0"/>
        <v>98317145</v>
      </c>
      <c r="M9" s="16">
        <f t="shared" si="0"/>
        <v>0</v>
      </c>
      <c r="N9" s="16">
        <f t="shared" si="0"/>
        <v>0</v>
      </c>
      <c r="O9" s="16">
        <f t="shared" si="0"/>
        <v>11800000</v>
      </c>
      <c r="P9" s="16">
        <f t="shared" si="0"/>
        <v>2372000</v>
      </c>
      <c r="Q9" s="65">
        <f>Q6-Q7</f>
        <v>707551645</v>
      </c>
      <c r="S9" s="28"/>
    </row>
    <row r="10" spans="1:20" s="11" customFormat="1">
      <c r="A10" s="10"/>
      <c r="B10" s="10"/>
      <c r="C10" s="66" t="s">
        <v>17</v>
      </c>
      <c r="D10" s="42"/>
      <c r="E10" s="42" t="s">
        <v>25</v>
      </c>
      <c r="F10" s="42">
        <v>2025</v>
      </c>
      <c r="G10" s="43"/>
      <c r="H10" s="44">
        <v>0</v>
      </c>
      <c r="I10" s="44">
        <v>28</v>
      </c>
      <c r="J10" s="44">
        <v>50</v>
      </c>
      <c r="K10" s="44">
        <v>50</v>
      </c>
      <c r="L10" s="44">
        <v>47</v>
      </c>
      <c r="M10" s="45">
        <v>0</v>
      </c>
      <c r="N10" s="44">
        <v>0</v>
      </c>
      <c r="O10" s="44">
        <v>0</v>
      </c>
      <c r="P10" s="44">
        <v>47</v>
      </c>
      <c r="Q10" s="67">
        <v>50</v>
      </c>
      <c r="S10" s="18">
        <f>Q7/Q6</f>
        <v>0.49780343616093825</v>
      </c>
    </row>
    <row r="11" spans="1:20">
      <c r="A11" s="1"/>
      <c r="B11" s="1"/>
      <c r="C11" s="66" t="s">
        <v>17</v>
      </c>
      <c r="D11" s="42" t="s">
        <v>26</v>
      </c>
      <c r="E11" s="42" t="s">
        <v>27</v>
      </c>
      <c r="F11" s="42">
        <v>2025</v>
      </c>
      <c r="G11" s="43" t="s">
        <v>20</v>
      </c>
      <c r="H11" s="44">
        <v>0</v>
      </c>
      <c r="I11" s="44">
        <v>300000000</v>
      </c>
      <c r="J11" s="44">
        <v>518260000</v>
      </c>
      <c r="K11" s="44">
        <v>85497000</v>
      </c>
      <c r="L11" s="44">
        <v>115183000</v>
      </c>
      <c r="M11" s="45">
        <v>0</v>
      </c>
      <c r="N11" s="44">
        <v>0</v>
      </c>
      <c r="O11" s="44">
        <v>0</v>
      </c>
      <c r="P11" s="44">
        <v>0</v>
      </c>
      <c r="Q11" s="67">
        <f>P11+O11+N11+M11+L11+K11+J11+I11+H11</f>
        <v>1018940000</v>
      </c>
    </row>
    <row r="12" spans="1:20" s="11" customFormat="1">
      <c r="A12" s="10"/>
      <c r="B12" s="10"/>
      <c r="C12" s="66" t="s">
        <v>17</v>
      </c>
      <c r="D12" s="42" t="s">
        <v>26</v>
      </c>
      <c r="E12" s="42" t="s">
        <v>27</v>
      </c>
      <c r="F12" s="42">
        <v>2025</v>
      </c>
      <c r="G12" s="43" t="s">
        <v>21</v>
      </c>
      <c r="H12" s="44">
        <v>0</v>
      </c>
      <c r="I12" s="44">
        <v>0</v>
      </c>
      <c r="J12" s="44">
        <v>355360000</v>
      </c>
      <c r="K12" s="44">
        <v>61397000</v>
      </c>
      <c r="L12" s="44">
        <v>116381000</v>
      </c>
      <c r="M12" s="45">
        <v>0</v>
      </c>
      <c r="N12" s="44">
        <v>0</v>
      </c>
      <c r="O12" s="44">
        <v>0</v>
      </c>
      <c r="P12" s="44">
        <v>1448000</v>
      </c>
      <c r="Q12" s="67">
        <f>P12+O12+N12+M12+L12+K12+J12+I12+H12</f>
        <v>534586000</v>
      </c>
    </row>
    <row r="13" spans="1:20" s="11" customFormat="1">
      <c r="A13" s="10"/>
      <c r="B13" s="10"/>
      <c r="C13" s="66" t="s">
        <v>17</v>
      </c>
      <c r="D13" s="42" t="s">
        <v>26</v>
      </c>
      <c r="E13" s="42" t="s">
        <v>27</v>
      </c>
      <c r="F13" s="42">
        <v>2025</v>
      </c>
      <c r="G13" s="43" t="s">
        <v>22</v>
      </c>
      <c r="H13" s="44">
        <v>0</v>
      </c>
      <c r="I13" s="44">
        <v>0</v>
      </c>
      <c r="J13" s="44">
        <v>208136446</v>
      </c>
      <c r="K13" s="44">
        <v>35152269</v>
      </c>
      <c r="L13" s="44">
        <v>51756690</v>
      </c>
      <c r="M13" s="45">
        <v>0</v>
      </c>
      <c r="N13" s="44">
        <v>0</v>
      </c>
      <c r="O13" s="44">
        <v>0</v>
      </c>
      <c r="P13" s="44">
        <v>634620</v>
      </c>
      <c r="Q13" s="67">
        <f>P13+O13+N13+M13+L13+K13+J13+I13+H13</f>
        <v>295680025</v>
      </c>
    </row>
    <row r="14" spans="1:20" s="11" customFormat="1">
      <c r="A14" s="10"/>
      <c r="B14" s="10"/>
      <c r="C14" s="66" t="s">
        <v>17</v>
      </c>
      <c r="D14" s="42" t="s">
        <v>26</v>
      </c>
      <c r="E14" s="42" t="s">
        <v>27</v>
      </c>
      <c r="F14" s="42">
        <v>2025</v>
      </c>
      <c r="G14" s="43" t="s">
        <v>23</v>
      </c>
      <c r="H14" s="44">
        <v>0</v>
      </c>
      <c r="I14" s="44">
        <v>0</v>
      </c>
      <c r="J14" s="44">
        <v>0</v>
      </c>
      <c r="K14" s="44">
        <v>0</v>
      </c>
      <c r="L14" s="44">
        <v>9833732</v>
      </c>
      <c r="M14" s="45">
        <v>0</v>
      </c>
      <c r="N14" s="44">
        <v>0</v>
      </c>
      <c r="O14" s="44">
        <v>0</v>
      </c>
      <c r="P14" s="44">
        <v>0</v>
      </c>
      <c r="Q14" s="67">
        <f>P14+O14+N14+M14+L14+K14+J14+I14+H14</f>
        <v>9833732</v>
      </c>
    </row>
    <row r="15" spans="1:20" s="11" customFormat="1">
      <c r="A15" s="10"/>
      <c r="B15" s="10"/>
      <c r="C15" s="66" t="s">
        <v>17</v>
      </c>
      <c r="D15" s="42"/>
      <c r="E15" s="42" t="s">
        <v>24</v>
      </c>
      <c r="F15" s="42">
        <v>2025</v>
      </c>
      <c r="G15" s="43"/>
      <c r="H15" s="44">
        <v>0</v>
      </c>
      <c r="I15" s="44">
        <f>I12-I13</f>
        <v>0</v>
      </c>
      <c r="J15" s="44">
        <f t="shared" ref="J15:Q15" si="1">J12-J13</f>
        <v>147223554</v>
      </c>
      <c r="K15" s="44">
        <f t="shared" si="1"/>
        <v>26244731</v>
      </c>
      <c r="L15" s="44">
        <f t="shared" si="1"/>
        <v>64624310</v>
      </c>
      <c r="M15" s="44">
        <f t="shared" si="1"/>
        <v>0</v>
      </c>
      <c r="N15" s="44">
        <f t="shared" si="1"/>
        <v>0</v>
      </c>
      <c r="O15" s="44">
        <f t="shared" si="1"/>
        <v>0</v>
      </c>
      <c r="P15" s="44">
        <f t="shared" si="1"/>
        <v>813380</v>
      </c>
      <c r="Q15" s="67">
        <f t="shared" si="1"/>
        <v>238905975</v>
      </c>
      <c r="T15" s="28"/>
    </row>
    <row r="16" spans="1:20" s="11" customFormat="1">
      <c r="A16" s="10"/>
      <c r="B16" s="10"/>
      <c r="C16" s="66" t="s">
        <v>17</v>
      </c>
      <c r="D16" s="42"/>
      <c r="E16" s="42" t="s">
        <v>25</v>
      </c>
      <c r="F16" s="42">
        <v>2025</v>
      </c>
      <c r="G16" s="43"/>
      <c r="H16" s="44">
        <v>0</v>
      </c>
      <c r="I16" s="44">
        <v>0</v>
      </c>
      <c r="J16" s="44">
        <v>58.6</v>
      </c>
      <c r="K16" s="44">
        <v>57.3</v>
      </c>
      <c r="L16" s="44">
        <v>44.5</v>
      </c>
      <c r="M16" s="45">
        <v>0</v>
      </c>
      <c r="N16" s="44">
        <v>0</v>
      </c>
      <c r="O16" s="44">
        <v>0</v>
      </c>
      <c r="P16" s="44">
        <v>43.8</v>
      </c>
      <c r="Q16" s="67">
        <v>55.3</v>
      </c>
      <c r="T16" s="28"/>
    </row>
    <row r="17" spans="1:20">
      <c r="A17" s="1"/>
      <c r="B17" s="1"/>
      <c r="C17" s="66" t="s">
        <v>17</v>
      </c>
      <c r="D17" s="42" t="s">
        <v>28</v>
      </c>
      <c r="E17" s="42" t="s">
        <v>29</v>
      </c>
      <c r="F17" s="42">
        <v>2025</v>
      </c>
      <c r="G17" s="43" t="s">
        <v>20</v>
      </c>
      <c r="H17" s="44">
        <v>0</v>
      </c>
      <c r="I17" s="44">
        <v>100000000</v>
      </c>
      <c r="J17" s="44">
        <v>0</v>
      </c>
      <c r="K17" s="44">
        <v>0</v>
      </c>
      <c r="L17" s="44">
        <v>334000000</v>
      </c>
      <c r="M17" s="45">
        <v>0</v>
      </c>
      <c r="N17" s="44">
        <v>150000000</v>
      </c>
      <c r="O17" s="44">
        <v>50000000</v>
      </c>
      <c r="P17" s="44">
        <v>70000000</v>
      </c>
      <c r="Q17" s="67">
        <f>P17+O17+N17+M17+L17+K17+J17+I17+H17</f>
        <v>704000000</v>
      </c>
      <c r="S17" s="30"/>
      <c r="T17" s="12"/>
    </row>
    <row r="18" spans="1:20" s="11" customFormat="1">
      <c r="A18" s="10"/>
      <c r="B18" s="10"/>
      <c r="C18" s="66" t="s">
        <v>17</v>
      </c>
      <c r="D18" s="42" t="s">
        <v>28</v>
      </c>
      <c r="E18" s="42" t="s">
        <v>29</v>
      </c>
      <c r="F18" s="42">
        <v>2025</v>
      </c>
      <c r="G18" s="43" t="s">
        <v>21</v>
      </c>
      <c r="H18" s="44">
        <v>0</v>
      </c>
      <c r="I18" s="44">
        <f>209480647+195883000</f>
        <v>405363647</v>
      </c>
      <c r="J18" s="44">
        <v>0</v>
      </c>
      <c r="K18" s="44">
        <v>0</v>
      </c>
      <c r="L18" s="44">
        <v>334000000</v>
      </c>
      <c r="M18" s="45">
        <v>0</v>
      </c>
      <c r="N18" s="44">
        <v>129642348</v>
      </c>
      <c r="O18" s="44">
        <v>50000000</v>
      </c>
      <c r="P18" s="44">
        <v>70000000</v>
      </c>
      <c r="Q18" s="67">
        <f>P18+O18+N18+M18+L18+K18+J18+I18+H18</f>
        <v>989005995</v>
      </c>
      <c r="T18" s="28"/>
    </row>
    <row r="19" spans="1:20" s="11" customFormat="1">
      <c r="A19" s="10"/>
      <c r="B19" s="10"/>
      <c r="C19" s="66" t="s">
        <v>17</v>
      </c>
      <c r="D19" s="42" t="s">
        <v>28</v>
      </c>
      <c r="E19" s="42" t="s">
        <v>29</v>
      </c>
      <c r="F19" s="42">
        <v>2025</v>
      </c>
      <c r="G19" s="43" t="s">
        <v>22</v>
      </c>
      <c r="H19" s="44">
        <v>0</v>
      </c>
      <c r="I19" s="44">
        <v>86084892</v>
      </c>
      <c r="J19" s="44">
        <v>0</v>
      </c>
      <c r="K19" s="44">
        <v>0</v>
      </c>
      <c r="L19" s="44">
        <v>206733214</v>
      </c>
      <c r="M19" s="45">
        <v>0</v>
      </c>
      <c r="N19" s="44">
        <v>0</v>
      </c>
      <c r="O19" s="44">
        <v>4421800</v>
      </c>
      <c r="P19" s="44">
        <v>29100814</v>
      </c>
      <c r="Q19" s="67">
        <f>P19+O19+N19+M19+L19+K19+J19+I19+H19</f>
        <v>326340720</v>
      </c>
    </row>
    <row r="20" spans="1:20" s="11" customFormat="1">
      <c r="A20" s="10"/>
      <c r="B20" s="10"/>
      <c r="C20" s="66" t="s">
        <v>17</v>
      </c>
      <c r="D20" s="42" t="s">
        <v>28</v>
      </c>
      <c r="E20" s="42" t="s">
        <v>29</v>
      </c>
      <c r="F20" s="42">
        <v>2025</v>
      </c>
      <c r="G20" s="43" t="s">
        <v>23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0</v>
      </c>
      <c r="N20" s="44">
        <v>0</v>
      </c>
      <c r="O20" s="44">
        <v>0</v>
      </c>
      <c r="P20" s="44">
        <v>0</v>
      </c>
      <c r="Q20" s="67">
        <f>P20+O20+N20+M20+L20+K20+J20+I20+H20</f>
        <v>0</v>
      </c>
      <c r="T20" s="29"/>
    </row>
    <row r="21" spans="1:20" s="11" customFormat="1">
      <c r="A21" s="10"/>
      <c r="B21" s="10"/>
      <c r="C21" s="66" t="s">
        <v>17</v>
      </c>
      <c r="D21" s="42"/>
      <c r="E21" s="42" t="s">
        <v>24</v>
      </c>
      <c r="F21" s="42">
        <v>2025</v>
      </c>
      <c r="G21" s="43"/>
      <c r="H21" s="44">
        <f>H18-H19</f>
        <v>0</v>
      </c>
      <c r="I21" s="44">
        <f t="shared" ref="I21:Q21" si="2">I18-I19</f>
        <v>319278755</v>
      </c>
      <c r="J21" s="44">
        <f t="shared" si="2"/>
        <v>0</v>
      </c>
      <c r="K21" s="44">
        <f t="shared" si="2"/>
        <v>0</v>
      </c>
      <c r="L21" s="44">
        <f t="shared" si="2"/>
        <v>127266786</v>
      </c>
      <c r="M21" s="44">
        <f t="shared" si="2"/>
        <v>0</v>
      </c>
      <c r="N21" s="44">
        <f t="shared" si="2"/>
        <v>129642348</v>
      </c>
      <c r="O21" s="44">
        <f t="shared" si="2"/>
        <v>45578200</v>
      </c>
      <c r="P21" s="44">
        <f t="shared" si="2"/>
        <v>40899186</v>
      </c>
      <c r="Q21" s="67">
        <f t="shared" si="2"/>
        <v>662665275</v>
      </c>
    </row>
    <row r="22" spans="1:20" s="11" customFormat="1">
      <c r="A22" s="10"/>
      <c r="B22" s="10"/>
      <c r="C22" s="66" t="s">
        <v>17</v>
      </c>
      <c r="D22" s="42"/>
      <c r="E22" s="42" t="s">
        <v>25</v>
      </c>
      <c r="F22" s="42">
        <v>2025</v>
      </c>
      <c r="G22" s="43"/>
      <c r="H22" s="44">
        <v>0</v>
      </c>
      <c r="I22" s="44">
        <v>21.2</v>
      </c>
      <c r="J22" s="44">
        <v>0</v>
      </c>
      <c r="K22" s="44">
        <v>0</v>
      </c>
      <c r="L22" s="44">
        <v>61.9</v>
      </c>
      <c r="M22" s="45">
        <v>0</v>
      </c>
      <c r="N22" s="44">
        <v>0</v>
      </c>
      <c r="O22" s="44">
        <v>8.8000000000000007</v>
      </c>
      <c r="P22" s="44">
        <v>41.6</v>
      </c>
      <c r="Q22" s="68">
        <v>33</v>
      </c>
      <c r="S22" s="31">
        <f>Q19/Q18</f>
        <v>0.32996839417540641</v>
      </c>
      <c r="T22" s="29"/>
    </row>
    <row r="23" spans="1:20">
      <c r="A23" s="1"/>
      <c r="B23" s="1"/>
      <c r="C23" s="66" t="s">
        <v>17</v>
      </c>
      <c r="D23" s="42" t="s">
        <v>30</v>
      </c>
      <c r="E23" s="42" t="s">
        <v>31</v>
      </c>
      <c r="F23" s="42">
        <v>2025</v>
      </c>
      <c r="G23" s="43" t="s">
        <v>20</v>
      </c>
      <c r="H23" s="44">
        <v>0</v>
      </c>
      <c r="I23" s="44">
        <v>83000000</v>
      </c>
      <c r="J23" s="44">
        <v>1701049000</v>
      </c>
      <c r="K23" s="44">
        <v>300185000</v>
      </c>
      <c r="L23" s="44">
        <v>853549000</v>
      </c>
      <c r="M23" s="45">
        <v>0</v>
      </c>
      <c r="N23" s="44">
        <v>0</v>
      </c>
      <c r="O23" s="44">
        <v>2470000</v>
      </c>
      <c r="P23" s="44">
        <v>381000</v>
      </c>
      <c r="Q23" s="67">
        <f>P23+O23+N23+M23+L23+K23+J23+I23+H23</f>
        <v>2940634000</v>
      </c>
    </row>
    <row r="24" spans="1:20" s="11" customFormat="1">
      <c r="A24" s="10"/>
      <c r="B24" s="10"/>
      <c r="C24" s="66" t="s">
        <v>17</v>
      </c>
      <c r="D24" s="42" t="s">
        <v>30</v>
      </c>
      <c r="E24" s="42" t="s">
        <v>31</v>
      </c>
      <c r="F24" s="42">
        <v>2025</v>
      </c>
      <c r="G24" s="43" t="s">
        <v>21</v>
      </c>
      <c r="H24" s="44">
        <v>0</v>
      </c>
      <c r="I24" s="44">
        <v>5423000</v>
      </c>
      <c r="J24" s="44">
        <v>1790749000</v>
      </c>
      <c r="K24" s="44">
        <v>310485000</v>
      </c>
      <c r="L24" s="44">
        <v>591549000</v>
      </c>
      <c r="M24" s="45">
        <v>0</v>
      </c>
      <c r="N24" s="44">
        <v>0</v>
      </c>
      <c r="O24" s="44">
        <v>2470000</v>
      </c>
      <c r="P24" s="44">
        <v>3581000</v>
      </c>
      <c r="Q24" s="67">
        <f>P24+O24+N24+M24+L24+K24+J24+I24+H24</f>
        <v>2704257000</v>
      </c>
    </row>
    <row r="25" spans="1:20" s="11" customFormat="1">
      <c r="A25" s="10"/>
      <c r="B25" s="10"/>
      <c r="C25" s="66" t="s">
        <v>17</v>
      </c>
      <c r="D25" s="42" t="s">
        <v>30</v>
      </c>
      <c r="E25" s="42" t="s">
        <v>31</v>
      </c>
      <c r="F25" s="42">
        <v>2025</v>
      </c>
      <c r="G25" s="43" t="s">
        <v>22</v>
      </c>
      <c r="H25" s="44">
        <v>0</v>
      </c>
      <c r="I25" s="44">
        <v>3417370</v>
      </c>
      <c r="J25" s="44">
        <v>1189444809</v>
      </c>
      <c r="K25" s="44">
        <v>197921705</v>
      </c>
      <c r="L25" s="44">
        <v>222784794</v>
      </c>
      <c r="M25" s="45">
        <v>0</v>
      </c>
      <c r="N25" s="44">
        <v>0</v>
      </c>
      <c r="O25" s="44">
        <v>1432157</v>
      </c>
      <c r="P25" s="44">
        <v>1673520</v>
      </c>
      <c r="Q25" s="67">
        <f>P25+O25+N25+M25+L25+K25+J25+I25+H25</f>
        <v>1616674355</v>
      </c>
    </row>
    <row r="26" spans="1:20" s="11" customFormat="1">
      <c r="A26" s="10"/>
      <c r="B26" s="10"/>
      <c r="C26" s="66" t="s">
        <v>17</v>
      </c>
      <c r="D26" s="42" t="s">
        <v>30</v>
      </c>
      <c r="E26" s="42" t="s">
        <v>31</v>
      </c>
      <c r="F26" s="42">
        <v>2025</v>
      </c>
      <c r="G26" s="43" t="s">
        <v>23</v>
      </c>
      <c r="H26" s="44">
        <v>0</v>
      </c>
      <c r="I26" s="44">
        <v>0</v>
      </c>
      <c r="J26" s="44">
        <v>0</v>
      </c>
      <c r="K26" s="44">
        <v>0</v>
      </c>
      <c r="L26" s="44">
        <v>85527654</v>
      </c>
      <c r="M26" s="45">
        <v>0</v>
      </c>
      <c r="N26" s="44">
        <v>0</v>
      </c>
      <c r="O26" s="44">
        <v>0</v>
      </c>
      <c r="P26" s="44">
        <v>0</v>
      </c>
      <c r="Q26" s="67">
        <f>P26+O26+N26+M26+L26+K26+J26+I26+H26</f>
        <v>85527654</v>
      </c>
    </row>
    <row r="27" spans="1:20" s="11" customFormat="1">
      <c r="A27" s="10"/>
      <c r="B27" s="10"/>
      <c r="C27" s="66" t="s">
        <v>17</v>
      </c>
      <c r="D27" s="42"/>
      <c r="E27" s="42" t="s">
        <v>24</v>
      </c>
      <c r="F27" s="42">
        <v>2025</v>
      </c>
      <c r="G27" s="43"/>
      <c r="H27" s="44">
        <f>H24-H25</f>
        <v>0</v>
      </c>
      <c r="I27" s="44">
        <f t="shared" ref="I27:Q27" si="3">I24-I25</f>
        <v>2005630</v>
      </c>
      <c r="J27" s="44">
        <f t="shared" si="3"/>
        <v>601304191</v>
      </c>
      <c r="K27" s="44">
        <f t="shared" si="3"/>
        <v>112563295</v>
      </c>
      <c r="L27" s="44">
        <f t="shared" si="3"/>
        <v>368764206</v>
      </c>
      <c r="M27" s="44">
        <f t="shared" si="3"/>
        <v>0</v>
      </c>
      <c r="N27" s="44">
        <f t="shared" si="3"/>
        <v>0</v>
      </c>
      <c r="O27" s="44">
        <f t="shared" si="3"/>
        <v>1037843</v>
      </c>
      <c r="P27" s="44">
        <f t="shared" si="3"/>
        <v>1907480</v>
      </c>
      <c r="Q27" s="67">
        <f t="shared" si="3"/>
        <v>1087582645</v>
      </c>
      <c r="T27" s="29"/>
    </row>
    <row r="28" spans="1:20" s="11" customFormat="1">
      <c r="A28" s="10"/>
      <c r="B28" s="10"/>
      <c r="C28" s="66" t="s">
        <v>17</v>
      </c>
      <c r="D28" s="42"/>
      <c r="E28" s="42" t="s">
        <v>25</v>
      </c>
      <c r="F28" s="42">
        <v>2025</v>
      </c>
      <c r="G28" s="43"/>
      <c r="H28" s="44">
        <v>0</v>
      </c>
      <c r="I28" s="44">
        <v>63</v>
      </c>
      <c r="J28" s="44">
        <v>66.400000000000006</v>
      </c>
      <c r="K28" s="44">
        <v>63.7</v>
      </c>
      <c r="L28" s="44">
        <v>37.700000000000003</v>
      </c>
      <c r="M28" s="45">
        <v>0</v>
      </c>
      <c r="N28" s="44">
        <v>0</v>
      </c>
      <c r="O28" s="44">
        <v>58</v>
      </c>
      <c r="P28" s="44">
        <v>46.7</v>
      </c>
      <c r="Q28" s="67">
        <v>59.8</v>
      </c>
      <c r="S28" s="31">
        <f>Q25/Q24</f>
        <v>0.59782570776372213</v>
      </c>
    </row>
    <row r="29" spans="1:20" s="11" customFormat="1">
      <c r="A29" s="10"/>
      <c r="B29" s="10"/>
      <c r="C29" s="66" t="s">
        <v>17</v>
      </c>
      <c r="D29" s="42"/>
      <c r="E29" s="42" t="s">
        <v>32</v>
      </c>
      <c r="F29" s="42">
        <v>2025</v>
      </c>
      <c r="G29" s="43" t="s">
        <v>22</v>
      </c>
      <c r="H29" s="44">
        <v>0</v>
      </c>
      <c r="I29" s="44">
        <v>0</v>
      </c>
      <c r="J29" s="44">
        <v>0</v>
      </c>
      <c r="K29" s="44">
        <v>0</v>
      </c>
      <c r="L29" s="44">
        <v>36406192</v>
      </c>
      <c r="M29" s="45">
        <v>0</v>
      </c>
      <c r="N29" s="44">
        <v>1541547807</v>
      </c>
      <c r="O29" s="44">
        <v>0</v>
      </c>
      <c r="P29" s="44">
        <v>0</v>
      </c>
      <c r="Q29" s="67">
        <f>P29+O29+N29+M29+L29+K29+J29+I29+H29</f>
        <v>1577953999</v>
      </c>
    </row>
    <row r="30" spans="1:20">
      <c r="A30" s="1"/>
      <c r="B30" s="1"/>
      <c r="C30" s="66" t="s">
        <v>17</v>
      </c>
      <c r="D30" s="42" t="s">
        <v>33</v>
      </c>
      <c r="E30" s="42" t="s">
        <v>34</v>
      </c>
      <c r="F30" s="42">
        <v>2025</v>
      </c>
      <c r="G30" s="43" t="s">
        <v>20</v>
      </c>
      <c r="H30" s="44">
        <v>6000000</v>
      </c>
      <c r="I30" s="44">
        <v>323220000</v>
      </c>
      <c r="J30" s="44">
        <v>1483830000</v>
      </c>
      <c r="K30" s="44">
        <v>242953000</v>
      </c>
      <c r="L30" s="44">
        <v>2573634000</v>
      </c>
      <c r="M30" s="45">
        <v>0</v>
      </c>
      <c r="N30" s="44">
        <v>0</v>
      </c>
      <c r="O30" s="44">
        <v>10356000</v>
      </c>
      <c r="P30" s="44">
        <v>0</v>
      </c>
      <c r="Q30" s="67">
        <f>P30+O30+N30+M30+L30+K30+J30+I30+H30</f>
        <v>4639993000</v>
      </c>
    </row>
    <row r="31" spans="1:20" s="11" customFormat="1">
      <c r="A31" s="10"/>
      <c r="B31" s="10"/>
      <c r="C31" s="66" t="s">
        <v>17</v>
      </c>
      <c r="D31" s="42" t="s">
        <v>33</v>
      </c>
      <c r="E31" s="42" t="s">
        <v>34</v>
      </c>
      <c r="F31" s="42">
        <v>2025</v>
      </c>
      <c r="G31" s="43" t="s">
        <v>21</v>
      </c>
      <c r="H31" s="44">
        <v>6000000</v>
      </c>
      <c r="I31" s="44">
        <v>103220000</v>
      </c>
      <c r="J31" s="44">
        <v>1501864000</v>
      </c>
      <c r="K31" s="44">
        <v>243972000</v>
      </c>
      <c r="L31" s="44">
        <v>2505389000</v>
      </c>
      <c r="M31" s="45">
        <v>0</v>
      </c>
      <c r="N31" s="44">
        <v>0</v>
      </c>
      <c r="O31" s="44">
        <v>10356000</v>
      </c>
      <c r="P31" s="44">
        <v>5350000</v>
      </c>
      <c r="Q31" s="67">
        <f>P31+O31+N31+M31+L31+K31+J31+I31+H31</f>
        <v>4376151000</v>
      </c>
    </row>
    <row r="32" spans="1:20" s="11" customFormat="1">
      <c r="A32" s="10"/>
      <c r="B32" s="10"/>
      <c r="C32" s="66" t="s">
        <v>17</v>
      </c>
      <c r="D32" s="42" t="s">
        <v>33</v>
      </c>
      <c r="E32" s="42" t="s">
        <v>34</v>
      </c>
      <c r="F32" s="42">
        <v>2025</v>
      </c>
      <c r="G32" s="43" t="s">
        <v>22</v>
      </c>
      <c r="H32" s="44">
        <v>277000</v>
      </c>
      <c r="I32" s="44">
        <v>52761000</v>
      </c>
      <c r="J32" s="44">
        <v>966374480</v>
      </c>
      <c r="K32" s="44">
        <v>157426203</v>
      </c>
      <c r="L32" s="44">
        <v>1335900025</v>
      </c>
      <c r="M32" s="45">
        <v>0</v>
      </c>
      <c r="N32" s="44">
        <v>0</v>
      </c>
      <c r="O32" s="44">
        <v>9980789</v>
      </c>
      <c r="P32" s="44">
        <v>2028750</v>
      </c>
      <c r="Q32" s="67">
        <f>P32+O32+N32+M32+L32+K32+J32+I32+H32</f>
        <v>2524748247</v>
      </c>
    </row>
    <row r="33" spans="1:19" s="11" customFormat="1">
      <c r="A33" s="10"/>
      <c r="B33" s="10"/>
      <c r="C33" s="66" t="s">
        <v>17</v>
      </c>
      <c r="D33" s="42" t="s">
        <v>33</v>
      </c>
      <c r="E33" s="42" t="s">
        <v>34</v>
      </c>
      <c r="F33" s="42">
        <v>2025</v>
      </c>
      <c r="G33" s="43" t="s">
        <v>23</v>
      </c>
      <c r="H33" s="44">
        <v>0</v>
      </c>
      <c r="I33" s="44">
        <v>1551810</v>
      </c>
      <c r="J33" s="44">
        <v>0</v>
      </c>
      <c r="K33" s="44">
        <v>0</v>
      </c>
      <c r="L33" s="44">
        <v>148611347</v>
      </c>
      <c r="M33" s="45">
        <v>0</v>
      </c>
      <c r="N33" s="44">
        <v>0</v>
      </c>
      <c r="O33" s="44">
        <v>0</v>
      </c>
      <c r="P33" s="44">
        <v>0</v>
      </c>
      <c r="Q33" s="67">
        <f>P33+O33+N33+M33+L33+K33+J33+I33+H33</f>
        <v>150163157</v>
      </c>
    </row>
    <row r="34" spans="1:19" s="11" customFormat="1">
      <c r="A34" s="10"/>
      <c r="B34" s="10"/>
      <c r="C34" s="66" t="s">
        <v>17</v>
      </c>
      <c r="D34" s="42"/>
      <c r="E34" s="42" t="s">
        <v>24</v>
      </c>
      <c r="F34" s="42">
        <v>2025</v>
      </c>
      <c r="G34" s="43"/>
      <c r="H34" s="44">
        <f>H31-H32</f>
        <v>5723000</v>
      </c>
      <c r="I34" s="44">
        <f>I31-I32</f>
        <v>50459000</v>
      </c>
      <c r="J34" s="44">
        <f t="shared" ref="J34:Q34" si="4">J31-J32</f>
        <v>535489520</v>
      </c>
      <c r="K34" s="44">
        <f t="shared" si="4"/>
        <v>86545797</v>
      </c>
      <c r="L34" s="44">
        <f t="shared" si="4"/>
        <v>1169488975</v>
      </c>
      <c r="M34" s="44">
        <f t="shared" si="4"/>
        <v>0</v>
      </c>
      <c r="N34" s="44">
        <f t="shared" si="4"/>
        <v>0</v>
      </c>
      <c r="O34" s="44">
        <f t="shared" si="4"/>
        <v>375211</v>
      </c>
      <c r="P34" s="44">
        <f t="shared" si="4"/>
        <v>3321250</v>
      </c>
      <c r="Q34" s="67">
        <f t="shared" si="4"/>
        <v>1851402753</v>
      </c>
    </row>
    <row r="35" spans="1:19" s="11" customFormat="1">
      <c r="A35" s="10"/>
      <c r="B35" s="10"/>
      <c r="C35" s="66" t="s">
        <v>17</v>
      </c>
      <c r="D35" s="42"/>
      <c r="E35" s="42" t="s">
        <v>25</v>
      </c>
      <c r="F35" s="42">
        <v>2025</v>
      </c>
      <c r="G35" s="43"/>
      <c r="H35" s="44">
        <v>4.5999999999999996</v>
      </c>
      <c r="I35" s="44">
        <v>51</v>
      </c>
      <c r="J35" s="44">
        <v>64</v>
      </c>
      <c r="K35" s="44">
        <v>65</v>
      </c>
      <c r="L35" s="44">
        <v>53</v>
      </c>
      <c r="M35" s="45">
        <v>0</v>
      </c>
      <c r="N35" s="44">
        <v>0</v>
      </c>
      <c r="O35" s="44">
        <v>96</v>
      </c>
      <c r="P35" s="44">
        <v>38</v>
      </c>
      <c r="Q35" s="67">
        <v>58</v>
      </c>
      <c r="S35" s="18">
        <f>Q32/Q31</f>
        <v>0.57693353062999886</v>
      </c>
    </row>
    <row r="36" spans="1:19" s="11" customFormat="1">
      <c r="A36" s="10"/>
      <c r="B36" s="10"/>
      <c r="C36" s="66" t="s">
        <v>17</v>
      </c>
      <c r="D36" s="42"/>
      <c r="E36" s="42" t="s">
        <v>32</v>
      </c>
      <c r="F36" s="42">
        <v>2025</v>
      </c>
      <c r="G36" s="43" t="s">
        <v>22</v>
      </c>
      <c r="H36" s="44">
        <v>0</v>
      </c>
      <c r="I36" s="44">
        <v>217000</v>
      </c>
      <c r="J36" s="44">
        <v>30109171</v>
      </c>
      <c r="K36" s="44">
        <v>1486061</v>
      </c>
      <c r="L36" s="44">
        <v>406490</v>
      </c>
      <c r="M36" s="45">
        <v>0</v>
      </c>
      <c r="N36" s="44">
        <v>56344409</v>
      </c>
      <c r="O36" s="44">
        <v>0</v>
      </c>
      <c r="P36" s="44">
        <v>0</v>
      </c>
      <c r="Q36" s="67">
        <f>P36+O36+N36+M36+L36+K36+J36+I36+H36</f>
        <v>88563131</v>
      </c>
    </row>
    <row r="37" spans="1:19" ht="24">
      <c r="A37" s="1"/>
      <c r="B37" s="1"/>
      <c r="C37" s="66" t="s">
        <v>17</v>
      </c>
      <c r="D37" s="42" t="s">
        <v>35</v>
      </c>
      <c r="E37" s="46" t="s">
        <v>36</v>
      </c>
      <c r="F37" s="42">
        <v>2025</v>
      </c>
      <c r="G37" s="43" t="s">
        <v>20</v>
      </c>
      <c r="H37" s="44">
        <v>0</v>
      </c>
      <c r="I37" s="44">
        <v>2000000</v>
      </c>
      <c r="J37" s="44">
        <v>151185000</v>
      </c>
      <c r="K37" s="44">
        <v>21095000</v>
      </c>
      <c r="L37" s="44">
        <v>22662000</v>
      </c>
      <c r="M37" s="45">
        <v>0</v>
      </c>
      <c r="N37" s="44">
        <v>0</v>
      </c>
      <c r="O37" s="44">
        <v>600000</v>
      </c>
      <c r="P37" s="44">
        <v>48000</v>
      </c>
      <c r="Q37" s="67">
        <f>P37+O37+N37+M37+L37+K37+J37+I37+H37</f>
        <v>197590000</v>
      </c>
    </row>
    <row r="38" spans="1:19" s="11" customFormat="1" ht="24">
      <c r="A38" s="10"/>
      <c r="B38" s="10"/>
      <c r="C38" s="66" t="s">
        <v>17</v>
      </c>
      <c r="D38" s="42" t="s">
        <v>35</v>
      </c>
      <c r="E38" s="46" t="s">
        <v>36</v>
      </c>
      <c r="F38" s="42">
        <v>2025</v>
      </c>
      <c r="G38" s="43" t="s">
        <v>21</v>
      </c>
      <c r="H38" s="44">
        <v>0</v>
      </c>
      <c r="I38" s="44">
        <v>14500000</v>
      </c>
      <c r="J38" s="44">
        <v>146185000</v>
      </c>
      <c r="K38" s="44">
        <v>21095000</v>
      </c>
      <c r="L38" s="44">
        <v>22662000</v>
      </c>
      <c r="M38" s="45">
        <v>0</v>
      </c>
      <c r="N38" s="44">
        <v>0</v>
      </c>
      <c r="O38" s="44">
        <v>600000</v>
      </c>
      <c r="P38" s="44">
        <v>398000</v>
      </c>
      <c r="Q38" s="67">
        <f>P38+O38+N38+M38+L38+K38+J38+I38+H38</f>
        <v>205440000</v>
      </c>
    </row>
    <row r="39" spans="1:19" s="11" customFormat="1" ht="24">
      <c r="A39" s="10"/>
      <c r="B39" s="10"/>
      <c r="C39" s="66" t="s">
        <v>17</v>
      </c>
      <c r="D39" s="42" t="s">
        <v>35</v>
      </c>
      <c r="E39" s="46" t="s">
        <v>36</v>
      </c>
      <c r="F39" s="42">
        <v>2025</v>
      </c>
      <c r="G39" s="43" t="s">
        <v>22</v>
      </c>
      <c r="H39" s="44">
        <v>0</v>
      </c>
      <c r="I39" s="44">
        <v>1250400</v>
      </c>
      <c r="J39" s="44">
        <v>87470642</v>
      </c>
      <c r="K39" s="44">
        <v>12553495</v>
      </c>
      <c r="L39" s="44">
        <v>10600354</v>
      </c>
      <c r="M39" s="45">
        <v>0</v>
      </c>
      <c r="N39" s="44">
        <v>0</v>
      </c>
      <c r="O39" s="44">
        <v>554249</v>
      </c>
      <c r="P39" s="44">
        <v>13800</v>
      </c>
      <c r="Q39" s="67">
        <f>P39+O39+N39+M39+L39+K39+J39+I39+H39</f>
        <v>112442940</v>
      </c>
    </row>
    <row r="40" spans="1:19" s="11" customFormat="1" ht="24">
      <c r="A40" s="10"/>
      <c r="B40" s="10"/>
      <c r="C40" s="66" t="s">
        <v>17</v>
      </c>
      <c r="D40" s="42" t="s">
        <v>35</v>
      </c>
      <c r="E40" s="46" t="s">
        <v>36</v>
      </c>
      <c r="F40" s="42">
        <v>2025</v>
      </c>
      <c r="G40" s="43" t="s">
        <v>23</v>
      </c>
      <c r="H40" s="44">
        <v>0</v>
      </c>
      <c r="I40" s="44">
        <v>1551810</v>
      </c>
      <c r="J40" s="44">
        <v>0</v>
      </c>
      <c r="K40" s="44">
        <v>0</v>
      </c>
      <c r="L40" s="44">
        <v>973731</v>
      </c>
      <c r="M40" s="45">
        <v>0</v>
      </c>
      <c r="N40" s="44">
        <v>0</v>
      </c>
      <c r="O40" s="44">
        <v>0</v>
      </c>
      <c r="P40" s="44">
        <v>0</v>
      </c>
      <c r="Q40" s="67">
        <f>P40+O40+N40+M40+L40+K40+J40+I40+H40</f>
        <v>2525541</v>
      </c>
    </row>
    <row r="41" spans="1:19" s="11" customFormat="1">
      <c r="A41" s="10"/>
      <c r="B41" s="10"/>
      <c r="C41" s="66" t="s">
        <v>17</v>
      </c>
      <c r="D41" s="42"/>
      <c r="E41" s="42" t="s">
        <v>24</v>
      </c>
      <c r="F41" s="42">
        <v>2025</v>
      </c>
      <c r="G41" s="43"/>
      <c r="H41" s="44">
        <v>0</v>
      </c>
      <c r="I41" s="44">
        <f>I38-I39</f>
        <v>13249600</v>
      </c>
      <c r="J41" s="44">
        <f t="shared" ref="J41:Q41" si="5">J38-J39</f>
        <v>58714358</v>
      </c>
      <c r="K41" s="44">
        <f t="shared" si="5"/>
        <v>8541505</v>
      </c>
      <c r="L41" s="44">
        <f t="shared" si="5"/>
        <v>12061646</v>
      </c>
      <c r="M41" s="44">
        <f t="shared" si="5"/>
        <v>0</v>
      </c>
      <c r="N41" s="44">
        <f t="shared" si="5"/>
        <v>0</v>
      </c>
      <c r="O41" s="44">
        <f t="shared" si="5"/>
        <v>45751</v>
      </c>
      <c r="P41" s="44">
        <f t="shared" si="5"/>
        <v>384200</v>
      </c>
      <c r="Q41" s="67">
        <f t="shared" si="5"/>
        <v>92997060</v>
      </c>
    </row>
    <row r="42" spans="1:19" s="11" customFormat="1">
      <c r="A42" s="10"/>
      <c r="B42" s="10"/>
      <c r="C42" s="66" t="s">
        <v>17</v>
      </c>
      <c r="D42" s="42"/>
      <c r="E42" s="42" t="s">
        <v>25</v>
      </c>
      <c r="F42" s="42">
        <v>2025</v>
      </c>
      <c r="G42" s="43"/>
      <c r="H42" s="44">
        <v>0</v>
      </c>
      <c r="I42" s="44">
        <v>8.6</v>
      </c>
      <c r="J42" s="44">
        <v>59.8</v>
      </c>
      <c r="K42" s="44">
        <v>59.5</v>
      </c>
      <c r="L42" s="44">
        <v>46.8</v>
      </c>
      <c r="M42" s="45">
        <v>0</v>
      </c>
      <c r="N42" s="44">
        <v>0</v>
      </c>
      <c r="O42" s="44">
        <v>92.4</v>
      </c>
      <c r="P42" s="44">
        <v>3.5</v>
      </c>
      <c r="Q42" s="67">
        <v>54.7</v>
      </c>
      <c r="S42" s="31">
        <f>Q39/Q38</f>
        <v>0.54732739485981308</v>
      </c>
    </row>
    <row r="43" spans="1:19">
      <c r="A43" s="1"/>
      <c r="B43" s="1"/>
      <c r="C43" s="69" t="s">
        <v>17</v>
      </c>
      <c r="D43" s="47"/>
      <c r="E43" s="47" t="s">
        <v>37</v>
      </c>
      <c r="F43" s="47">
        <v>2025</v>
      </c>
      <c r="G43" s="48" t="s">
        <v>20</v>
      </c>
      <c r="H43" s="49">
        <f>H5+H11+H17+H23+H30+H37</f>
        <v>6000000</v>
      </c>
      <c r="I43" s="49">
        <f>I5+I11+I17+I23+I30+I37</f>
        <v>1346220000</v>
      </c>
      <c r="J43" s="49">
        <f>J5+J11+J17+J23+J30+J37</f>
        <v>4602091000</v>
      </c>
      <c r="K43" s="49">
        <f>K5+K11+K17+K23+K30+K37</f>
        <v>769578000</v>
      </c>
      <c r="L43" s="49">
        <f>L5+L11+L17+L23+L30+L37</f>
        <v>4038083000</v>
      </c>
      <c r="M43" s="50">
        <v>0</v>
      </c>
      <c r="N43" s="50">
        <f>N5+N17+N23+N30+N37+N11</f>
        <v>150000000</v>
      </c>
      <c r="O43" s="50">
        <f t="shared" ref="O43:Q43" si="6">O5+O17+O23+O30+O37+O11</f>
        <v>75226000</v>
      </c>
      <c r="P43" s="50">
        <f t="shared" si="6"/>
        <v>72889000</v>
      </c>
      <c r="Q43" s="70">
        <f t="shared" si="6"/>
        <v>11060087000</v>
      </c>
      <c r="R43" t="s">
        <v>48</v>
      </c>
      <c r="S43" s="12"/>
    </row>
    <row r="44" spans="1:19" s="11" customFormat="1" ht="18" customHeight="1">
      <c r="A44" s="38"/>
      <c r="B44" s="38"/>
      <c r="C44" s="69" t="s">
        <v>17</v>
      </c>
      <c r="D44" s="47"/>
      <c r="E44" s="47" t="s">
        <v>37</v>
      </c>
      <c r="F44" s="47">
        <v>2025</v>
      </c>
      <c r="G44" s="48" t="s">
        <v>21</v>
      </c>
      <c r="H44" s="49">
        <f>H6+H12+H18+H24+H31+H38</f>
        <v>6000000</v>
      </c>
      <c r="I44" s="49">
        <f t="shared" ref="I44:Q46" si="7">I6+I12+I18+I24+I31+I38</f>
        <v>866506647</v>
      </c>
      <c r="J44" s="49">
        <f t="shared" si="7"/>
        <v>4541925000</v>
      </c>
      <c r="K44" s="49">
        <f t="shared" si="7"/>
        <v>756797000</v>
      </c>
      <c r="L44" s="49">
        <f t="shared" si="7"/>
        <v>3757036000</v>
      </c>
      <c r="M44" s="49">
        <f t="shared" si="7"/>
        <v>0</v>
      </c>
      <c r="N44" s="49">
        <f t="shared" si="7"/>
        <v>129642348</v>
      </c>
      <c r="O44" s="49">
        <f t="shared" si="7"/>
        <v>75226000</v>
      </c>
      <c r="P44" s="49">
        <f t="shared" si="7"/>
        <v>85220752</v>
      </c>
      <c r="Q44" s="71">
        <f t="shared" si="7"/>
        <v>10218353747</v>
      </c>
      <c r="R44" t="s">
        <v>48</v>
      </c>
      <c r="S44" s="39"/>
    </row>
    <row r="45" spans="1:19" s="11" customFormat="1">
      <c r="A45" s="10"/>
      <c r="B45" s="10"/>
      <c r="C45" s="69" t="s">
        <v>17</v>
      </c>
      <c r="D45" s="47"/>
      <c r="E45" s="47" t="s">
        <v>37</v>
      </c>
      <c r="F45" s="47">
        <v>2025</v>
      </c>
      <c r="G45" s="48" t="s">
        <v>22</v>
      </c>
      <c r="H45" s="49">
        <f>H7+H13+H19+H25+H32+H39</f>
        <v>277000</v>
      </c>
      <c r="I45" s="49">
        <f t="shared" si="7"/>
        <v>323125192</v>
      </c>
      <c r="J45" s="49">
        <f t="shared" si="7"/>
        <v>2822695285</v>
      </c>
      <c r="K45" s="49">
        <f t="shared" si="7"/>
        <v>462725734</v>
      </c>
      <c r="L45" s="49">
        <f t="shared" si="7"/>
        <v>1916512932</v>
      </c>
      <c r="M45" s="49">
        <f t="shared" si="7"/>
        <v>0</v>
      </c>
      <c r="N45" s="49">
        <f t="shared" si="7"/>
        <v>0</v>
      </c>
      <c r="O45" s="49">
        <f t="shared" si="7"/>
        <v>16388995</v>
      </c>
      <c r="P45" s="49">
        <f t="shared" si="7"/>
        <v>35523256</v>
      </c>
      <c r="Q45" s="71">
        <f>Q7+Q13+Q19+Q25+Q32+Q39</f>
        <v>5577248394</v>
      </c>
      <c r="R45" t="s">
        <v>48</v>
      </c>
    </row>
    <row r="46" spans="1:19" s="11" customFormat="1">
      <c r="A46" s="10"/>
      <c r="B46" s="10"/>
      <c r="C46" s="66" t="s">
        <v>17</v>
      </c>
      <c r="D46" s="42"/>
      <c r="E46" s="42" t="s">
        <v>37</v>
      </c>
      <c r="F46" s="42">
        <v>2025</v>
      </c>
      <c r="G46" s="43" t="s">
        <v>23</v>
      </c>
      <c r="H46" s="44">
        <f>H8+H14+H20+H26+H33+H40</f>
        <v>0</v>
      </c>
      <c r="I46" s="44">
        <f t="shared" si="7"/>
        <v>3103620</v>
      </c>
      <c r="J46" s="44">
        <f t="shared" si="7"/>
        <v>0</v>
      </c>
      <c r="K46" s="44">
        <f t="shared" si="7"/>
        <v>0</v>
      </c>
      <c r="L46" s="44">
        <f t="shared" si="7"/>
        <v>278069449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0</v>
      </c>
      <c r="Q46" s="67">
        <f t="shared" si="7"/>
        <v>281173069</v>
      </c>
      <c r="R46" t="s">
        <v>48</v>
      </c>
    </row>
    <row r="47" spans="1:19" s="34" customFormat="1">
      <c r="A47" s="33"/>
      <c r="B47" s="33"/>
      <c r="C47" s="66" t="s">
        <v>17</v>
      </c>
      <c r="D47" s="42"/>
      <c r="E47" s="42" t="s">
        <v>38</v>
      </c>
      <c r="F47" s="42">
        <v>2025</v>
      </c>
      <c r="G47" s="43" t="s">
        <v>20</v>
      </c>
      <c r="H47" s="44"/>
      <c r="I47" s="44"/>
      <c r="J47" s="44"/>
      <c r="K47" s="44"/>
      <c r="L47" s="44"/>
      <c r="M47" s="45"/>
      <c r="N47" s="44"/>
      <c r="O47" s="44"/>
      <c r="P47" s="44"/>
      <c r="Q47" s="67">
        <v>3232</v>
      </c>
    </row>
    <row r="48" spans="1:19" s="34" customFormat="1">
      <c r="A48" s="33"/>
      <c r="B48" s="33"/>
      <c r="C48" s="66" t="s">
        <v>17</v>
      </c>
      <c r="D48" s="42"/>
      <c r="E48" s="42" t="s">
        <v>38</v>
      </c>
      <c r="F48" s="42">
        <v>2025</v>
      </c>
      <c r="G48" s="43" t="s">
        <v>21</v>
      </c>
      <c r="H48" s="44"/>
      <c r="I48" s="44"/>
      <c r="J48" s="44"/>
      <c r="K48" s="44"/>
      <c r="L48" s="44"/>
      <c r="M48" s="45"/>
      <c r="N48" s="44"/>
      <c r="O48" s="44"/>
      <c r="P48" s="44"/>
      <c r="Q48" s="67">
        <v>3232</v>
      </c>
    </row>
    <row r="49" spans="1:17" s="34" customFormat="1" ht="15.75" thickBot="1">
      <c r="A49" s="33"/>
      <c r="B49" s="33"/>
      <c r="C49" s="72" t="s">
        <v>17</v>
      </c>
      <c r="D49" s="73"/>
      <c r="E49" s="73" t="s">
        <v>38</v>
      </c>
      <c r="F49" s="73">
        <v>2025</v>
      </c>
      <c r="G49" s="74" t="s">
        <v>39</v>
      </c>
      <c r="H49" s="75"/>
      <c r="I49" s="75"/>
      <c r="J49" s="75"/>
      <c r="K49" s="75"/>
      <c r="L49" s="75"/>
      <c r="M49" s="76"/>
      <c r="N49" s="75"/>
      <c r="O49" s="75"/>
      <c r="P49" s="75"/>
      <c r="Q49" s="77">
        <v>2881</v>
      </c>
    </row>
    <row r="50" spans="1:17" ht="10.5" customHeight="1">
      <c r="A50" s="1"/>
      <c r="B50" s="19"/>
      <c r="M50" s="1"/>
      <c r="N50" s="1"/>
      <c r="O50" s="1"/>
      <c r="P50" s="1"/>
      <c r="Q50" s="1"/>
    </row>
    <row r="51" spans="1:17">
      <c r="A51" s="1"/>
      <c r="B51" s="19"/>
      <c r="C51" t="s">
        <v>51</v>
      </c>
      <c r="M51" s="1"/>
      <c r="N51" s="1"/>
      <c r="O51" s="1"/>
      <c r="P51" s="1"/>
      <c r="Q51" s="1"/>
    </row>
    <row r="52" spans="1:17" ht="10.5" customHeight="1">
      <c r="A52" s="1"/>
      <c r="B52" s="19"/>
      <c r="M52" s="1"/>
      <c r="N52" s="1"/>
      <c r="O52" s="1"/>
      <c r="P52" s="1"/>
      <c r="Q52" s="1"/>
    </row>
    <row r="53" spans="1:17" ht="15" customHeight="1">
      <c r="A53" s="1"/>
      <c r="B53" s="1"/>
      <c r="C53" s="1"/>
      <c r="D53" s="1"/>
      <c r="E53" s="112" t="s">
        <v>44</v>
      </c>
      <c r="F53" s="4" t="s">
        <v>40</v>
      </c>
      <c r="G53" s="20" t="s">
        <v>45</v>
      </c>
      <c r="H53" s="20"/>
      <c r="I53" s="5"/>
      <c r="J53" s="115" t="s">
        <v>41</v>
      </c>
      <c r="K53" s="4" t="s">
        <v>40</v>
      </c>
      <c r="L53" s="21" t="s">
        <v>46</v>
      </c>
      <c r="M53" s="22"/>
      <c r="N53" s="1"/>
      <c r="O53" s="1"/>
      <c r="P53" s="1"/>
      <c r="Q53" s="1"/>
    </row>
    <row r="54" spans="1:17">
      <c r="A54" s="1"/>
      <c r="B54" s="1"/>
      <c r="C54" s="1"/>
      <c r="D54" s="1"/>
      <c r="E54" s="113"/>
      <c r="F54" s="4" t="s">
        <v>42</v>
      </c>
      <c r="G54" s="20"/>
      <c r="H54" s="20"/>
      <c r="I54" s="5"/>
      <c r="J54" s="116"/>
      <c r="K54" s="4" t="s">
        <v>42</v>
      </c>
      <c r="L54" s="21"/>
      <c r="M54" s="22"/>
      <c r="N54" s="1"/>
      <c r="O54" s="1"/>
      <c r="P54" s="1"/>
      <c r="Q54" s="1"/>
    </row>
    <row r="55" spans="1:17">
      <c r="A55" s="1"/>
      <c r="B55" s="1"/>
      <c r="C55" s="1"/>
      <c r="D55" s="1"/>
      <c r="E55" s="114"/>
      <c r="F55" s="4" t="s">
        <v>43</v>
      </c>
      <c r="G55" s="40" t="s">
        <v>50</v>
      </c>
      <c r="H55" s="20"/>
      <c r="I55" s="5"/>
      <c r="J55" s="117"/>
      <c r="K55" s="4" t="s">
        <v>43</v>
      </c>
      <c r="L55" s="41" t="s">
        <v>50</v>
      </c>
      <c r="M55" s="22"/>
      <c r="N55" s="1"/>
      <c r="O55" s="1"/>
      <c r="P55" s="1"/>
      <c r="Q55" s="1"/>
    </row>
    <row r="56" spans="1:17">
      <c r="A56" s="1"/>
      <c r="B56" s="1"/>
      <c r="C56" s="19"/>
      <c r="D56" s="1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</sheetData>
  <mergeCells count="2">
    <mergeCell ref="E53:E55"/>
    <mergeCell ref="J53:J55"/>
  </mergeCells>
  <pageMargins left="0" right="0" top="0" bottom="0" header="0" footer="0"/>
  <pageSetup scale="6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Aneksi nr.1.2 -12 mujori</vt:lpstr>
      <vt:lpstr>Aneksi nr.1.2 4 mujori</vt:lpstr>
      <vt:lpstr>Aneksi nr.1.2  8-mujori</vt:lpstr>
      <vt:lpstr>'Aneksi nr.1.2  8-mujori'!JR_PAGE_ANCHOR_0_1</vt:lpstr>
      <vt:lpstr>'Aneksi nr.1.2 -12 mujori'!JR_PAGE_ANCHOR_0_1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2026-03-06T14:41:06Z</dcterms:modified>
</cp:coreProperties>
</file>