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onida.fili\Desktop\jonida.fili\Desktop\Materialet permbledhese\Fiscal risk unit\Detyrimet e prapambetura\2025\12M\Perfundimtare\"/>
    </mc:Choice>
  </mc:AlternateContent>
  <xr:revisionPtr revIDLastSave="0" documentId="13_ncr:1_{ACFC7EC2-B66C-42A3-A200-8FD0FAB2B087}" xr6:coauthVersionLast="47" xr6:coauthVersionMax="47" xr10:uidLastSave="{00000000-0000-0000-0000-000000000000}"/>
  <bookViews>
    <workbookView xWindow="-120" yWindow="-120" windowWidth="29040" windowHeight="15720" xr2:uid="{00000000-000D-0000-FFFF-FFFF00000000}"/>
  </bookViews>
  <sheets>
    <sheet name="Detyrimet Kategor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G7" i="1"/>
  <c r="H7" i="1" s="1"/>
  <c r="J7" i="1"/>
  <c r="G8" i="1"/>
  <c r="D52" i="1" l="1"/>
  <c r="D40" i="1"/>
  <c r="D20" i="1"/>
  <c r="D6" i="1"/>
  <c r="O10" i="1" l="1"/>
  <c r="L7" i="1"/>
  <c r="D38" i="1"/>
  <c r="D5" i="1"/>
  <c r="I7" i="1" s="1"/>
  <c r="K42" i="1"/>
  <c r="L26" i="1"/>
  <c r="L21" i="1"/>
  <c r="L16" i="1"/>
  <c r="L15" i="1"/>
  <c r="L12" i="1"/>
  <c r="K45" i="1" l="1"/>
  <c r="K47" i="1"/>
  <c r="K46" i="1"/>
  <c r="K48" i="1"/>
  <c r="K49" i="1"/>
  <c r="K50" i="1"/>
  <c r="K51" i="1"/>
  <c r="K44" i="1"/>
  <c r="K43" i="1"/>
  <c r="K41" i="1"/>
  <c r="L31" i="1"/>
  <c r="L30" i="1"/>
  <c r="L29" i="1"/>
  <c r="L28" i="1"/>
  <c r="L27" i="1"/>
  <c r="L25" i="1"/>
  <c r="L24" i="1"/>
  <c r="L23" i="1"/>
  <c r="L22" i="1"/>
  <c r="L13" i="1"/>
  <c r="L17" i="1"/>
  <c r="L11" i="1"/>
  <c r="L10" i="1"/>
  <c r="L9" i="1"/>
  <c r="L8" i="1"/>
  <c r="L14" i="1"/>
  <c r="F12" i="1"/>
  <c r="F11" i="1"/>
  <c r="F10" i="1"/>
  <c r="F9" i="1"/>
  <c r="F8" i="1"/>
  <c r="H8" i="1" s="1"/>
  <c r="F13" i="1"/>
  <c r="F14" i="1"/>
  <c r="F15" i="1"/>
  <c r="F16" i="1"/>
  <c r="F17" i="1"/>
  <c r="F18" i="1"/>
  <c r="J8" i="1"/>
  <c r="J9" i="1"/>
  <c r="J10" i="1"/>
  <c r="J11" i="1"/>
  <c r="J12" i="1"/>
  <c r="J13" i="1"/>
  <c r="J14" i="1"/>
  <c r="J15" i="1"/>
  <c r="J16" i="1"/>
  <c r="J17" i="1"/>
  <c r="J18" i="1"/>
  <c r="J19" i="1"/>
  <c r="G19" i="1"/>
  <c r="G17" i="1"/>
  <c r="G16" i="1"/>
  <c r="G15" i="1"/>
  <c r="G14" i="1"/>
  <c r="G13" i="1"/>
  <c r="H13" i="1" s="1"/>
  <c r="G12" i="1"/>
  <c r="G11" i="1"/>
  <c r="G10" i="1"/>
  <c r="G9" i="1"/>
  <c r="H17" i="1" l="1"/>
  <c r="H9" i="1"/>
  <c r="H10" i="1"/>
  <c r="H16" i="1"/>
  <c r="H14" i="1"/>
  <c r="H11" i="1"/>
  <c r="H12" i="1"/>
  <c r="H15" i="1"/>
  <c r="C20" i="1" l="1"/>
  <c r="C6" i="1"/>
  <c r="C40" i="1"/>
  <c r="C52" i="1"/>
  <c r="K52" i="1" s="1"/>
  <c r="L52" i="1" s="1"/>
  <c r="C5" i="1" l="1"/>
  <c r="J5" i="1" s="1"/>
  <c r="O11" i="1"/>
  <c r="O12" i="1" s="1"/>
  <c r="J6" i="1"/>
  <c r="C38" i="1"/>
  <c r="I17" i="1" l="1"/>
  <c r="I16" i="1"/>
  <c r="I15" i="1"/>
  <c r="I11" i="1"/>
  <c r="I10" i="1"/>
  <c r="I9" i="1"/>
  <c r="I8" i="1"/>
  <c r="I19" i="1"/>
  <c r="I12" i="1"/>
  <c r="I13" i="1"/>
  <c r="I14" i="1"/>
</calcChain>
</file>

<file path=xl/sharedStrings.xml><?xml version="1.0" encoding="utf-8"?>
<sst xmlns="http://schemas.openxmlformats.org/spreadsheetml/2006/main" count="118" uniqueCount="50">
  <si>
    <t>Investime</t>
  </si>
  <si>
    <t>Rimbursim i TVSH</t>
  </si>
  <si>
    <t>Mallra</t>
  </si>
  <si>
    <t/>
  </si>
  <si>
    <t>Nga Rimbursimi i TVSH (DPT)</t>
  </si>
  <si>
    <t>Social insurance</t>
  </si>
  <si>
    <t>Health insurance</t>
  </si>
  <si>
    <t>Personal income tax</t>
  </si>
  <si>
    <t>Other taxes</t>
  </si>
  <si>
    <t>Goods</t>
  </si>
  <si>
    <t xml:space="preserve">VAT refund </t>
  </si>
  <si>
    <t>From contracts and other liabilities of Central Government</t>
  </si>
  <si>
    <t>Services</t>
  </si>
  <si>
    <t>Court decisions</t>
  </si>
  <si>
    <t>Investments</t>
  </si>
  <si>
    <t>Maintenance</t>
  </si>
  <si>
    <t>From contracts and other liabilities of Local Government</t>
  </si>
  <si>
    <t>VAT refund (GDT)</t>
  </si>
  <si>
    <t>Vendime Gjyqësore</t>
  </si>
  <si>
    <t>Shërbime</t>
  </si>
  <si>
    <t>Mirëmbajtje</t>
  </si>
  <si>
    <t>Total stock of arrears generated from AGFIS and GTD.</t>
  </si>
  <si>
    <t>Others</t>
  </si>
  <si>
    <t>TOTAL (Million ALL)</t>
  </si>
  <si>
    <t>Totali Detyrimeve të Ujësjellës - Kanalizimeve</t>
  </si>
  <si>
    <t>Totali Detyrimeve të Universiteteve</t>
  </si>
  <si>
    <t xml:space="preserve">Total liabilities of Universities </t>
  </si>
  <si>
    <t>Total liabilities from Water Supply &amp; Sewage (JSC)</t>
  </si>
  <si>
    <t>Sigurime Shoqërore</t>
  </si>
  <si>
    <t>Sigurime Shëndetësore</t>
  </si>
  <si>
    <t>Të Ardhura Personale</t>
  </si>
  <si>
    <t>Tatime të Tjera</t>
  </si>
  <si>
    <t>Detyrimet e prapambetura të gjeneruara nga moduli i SIFQ dhe DPT</t>
  </si>
  <si>
    <t>TOTAL (Milionë lekë)</t>
  </si>
  <si>
    <t>TOTAL (Milion lekë)</t>
  </si>
  <si>
    <t>Të dhënat për detyrimet e prapambetura duke filluar nga raportimi 12-mujor 2020, janë gjeneruar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duke unifikuar raportin për të gjithë njësitë e qeverisjes së përgjithshme. 
*Në zërin detyrime të tjera përfshihen: Energjia elektrike, Paga, Shpronësime, Transferta për individët, Transferta për subjektet, të tjera.</t>
  </si>
  <si>
    <t>Të tjera*</t>
  </si>
  <si>
    <t>Deri në Shtator 2025</t>
  </si>
  <si>
    <t>Deri ne Dhjetor 2025</t>
  </si>
  <si>
    <t>pesha ndaj totalit qev pergjth</t>
  </si>
  <si>
    <t>totali sipas zerave qev pergjth 12M</t>
  </si>
  <si>
    <t>totali sipas zerave qev pergjth 9M</t>
  </si>
  <si>
    <t>QEV PERGJ 12M/9M</t>
  </si>
  <si>
    <t>pesha ndaj qendrorit</t>
  </si>
  <si>
    <t>pesha ndaj vendorit</t>
  </si>
  <si>
    <t xml:space="preserve">Totali Detyrimeve të Qeverisjes Qendrore </t>
  </si>
  <si>
    <t>Totali Detyrimeve të Qeverisjes Vendore</t>
  </si>
  <si>
    <t>Deri në Dhjetor 2025</t>
  </si>
  <si>
    <t>Detyrime të TJERA të papërfshira në stokun e detyrimeve të Qeverisjes Qendrore dhe Qeverisjes Vendore, të gjeneruara nga moduli i SIFQ</t>
  </si>
  <si>
    <t>Stoku i detyrimeve të prapambetura sipas Kategorive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</si>
</sst>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_L_e_k_ ;_ * \(#,##0.00\)_L_e_k_ ;_ * &quot;-&quot;??_)_L_e_k_ ;_ @_ "/>
    <numFmt numFmtId="165" formatCode="_ * #,##0.0_)_L_e_k_ ;_ * \(#,##0.0\)_L_e_k_ ;_ * &quot;-&quot;??_)_L_e_k_ ;_ @_ "/>
    <numFmt numFmtId="166" formatCode="_ * #,##0.000_)_L_e_k_ ;_ * \(#,##0.000\)_L_e_k_ ;_ * &quot;-&quot;??_)_L_e_k_ ;_ @_ "/>
    <numFmt numFmtId="167" formatCode="_(* #,##0.0000000_);_(* \(#,##0.0000000\);_(* &quot;-&quot;??_);_(@_)"/>
    <numFmt numFmtId="168"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2"/>
      <color rgb="FFFF0000"/>
      <name val="Calibri"/>
      <family val="2"/>
      <scheme val="minor"/>
    </font>
    <font>
      <b/>
      <sz val="11"/>
      <color rgb="FF00B050"/>
      <name val="Calibri"/>
      <family val="2"/>
      <scheme val="minor"/>
    </font>
    <font>
      <b/>
      <i/>
      <sz val="11"/>
      <color theme="1"/>
      <name val="Calibri"/>
      <family val="2"/>
      <scheme val="minor"/>
    </font>
    <font>
      <sz val="11"/>
      <color rgb="FF0070C0"/>
      <name val="Calibri"/>
      <family val="2"/>
      <scheme val="minor"/>
    </font>
    <font>
      <b/>
      <sz val="12"/>
      <color rgb="FFFF0000"/>
      <name val="Calibri"/>
      <family val="2"/>
    </font>
    <font>
      <b/>
      <i/>
      <sz val="12"/>
      <color rgb="FFFF0000"/>
      <name val="Calibri"/>
      <family val="2"/>
      <scheme val="minor"/>
    </font>
    <font>
      <sz val="14"/>
      <color rgb="FFFF0000"/>
      <name val="Calibri"/>
      <family val="2"/>
      <scheme val="minor"/>
    </font>
    <font>
      <sz val="10"/>
      <name val="Arial"/>
      <family val="2"/>
    </font>
    <font>
      <sz val="12"/>
      <color rgb="FFFF0000"/>
      <name val="Calibri"/>
      <family val="2"/>
      <scheme val="minor"/>
    </font>
    <font>
      <sz val="12"/>
      <color theme="1"/>
      <name val="Calibri"/>
      <family val="2"/>
      <scheme val="minor"/>
    </font>
    <font>
      <b/>
      <sz val="12"/>
      <name val="Calibri"/>
      <family val="2"/>
    </font>
    <font>
      <i/>
      <sz val="12"/>
      <color theme="1"/>
      <name val="Calibri"/>
      <family val="2"/>
      <scheme val="minor"/>
    </font>
    <font>
      <b/>
      <sz val="11"/>
      <name val="Calibri"/>
      <family val="2"/>
    </font>
    <font>
      <b/>
      <sz val="11"/>
      <color rgb="FF0070C0"/>
      <name val="Calibri"/>
      <family val="2"/>
    </font>
    <font>
      <sz val="11"/>
      <name val="Calibri"/>
      <family val="2"/>
    </font>
    <font>
      <b/>
      <sz val="11"/>
      <color theme="1"/>
      <name val="Calibri"/>
      <family val="2"/>
    </font>
    <font>
      <i/>
      <sz val="11"/>
      <color theme="1"/>
      <name val="Calibri"/>
      <family val="2"/>
      <scheme val="minor"/>
    </font>
    <font>
      <sz val="8"/>
      <name val="Calibri"/>
      <family val="2"/>
      <scheme val="minor"/>
    </font>
    <font>
      <sz val="11"/>
      <color rgb="FFFF0000"/>
      <name val="Calibri"/>
      <family val="2"/>
      <scheme val="minor"/>
    </font>
    <font>
      <sz val="11"/>
      <color rgb="FFFF0000"/>
      <name val="Calibri"/>
      <family val="2"/>
    </font>
    <font>
      <sz val="11"/>
      <name val="Calibri"/>
      <family val="2"/>
      <scheme val="minor"/>
    </font>
    <font>
      <b/>
      <sz val="11"/>
      <color rgb="FFFF0000"/>
      <name val="Calibri"/>
      <family val="2"/>
    </font>
    <font>
      <b/>
      <sz val="11"/>
      <name val="Calibri"/>
      <family val="2"/>
      <scheme val="minor"/>
    </font>
    <font>
      <b/>
      <sz val="12"/>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xf numFmtId="43" fontId="1" fillId="0" borderId="0" applyFont="0" applyFill="0" applyBorder="0" applyAlignment="0" applyProtection="0"/>
  </cellStyleXfs>
  <cellXfs count="116">
    <xf numFmtId="0" fontId="0" fillId="0" borderId="0" xfId="0"/>
    <xf numFmtId="165" fontId="0" fillId="0" borderId="0" xfId="1" applyNumberFormat="1" applyFont="1" applyAlignment="1">
      <alignment horizontal="center" vertical="center"/>
    </xf>
    <xf numFmtId="166" fontId="0" fillId="0" borderId="0" xfId="1" applyNumberFormat="1" applyFont="1" applyAlignment="1">
      <alignment horizontal="center" vertical="center"/>
    </xf>
    <xf numFmtId="0" fontId="0" fillId="0" borderId="0" xfId="0" applyAlignment="1">
      <alignment vertical="center"/>
    </xf>
    <xf numFmtId="43" fontId="0" fillId="0" borderId="0" xfId="0" applyNumberFormat="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wrapText="1"/>
    </xf>
    <xf numFmtId="43" fontId="0" fillId="0" borderId="0" xfId="0" applyNumberFormat="1" applyAlignment="1">
      <alignment vertical="center" wrapText="1"/>
    </xf>
    <xf numFmtId="0" fontId="2" fillId="0" borderId="0" xfId="0" applyFont="1" applyAlignment="1">
      <alignment vertical="center"/>
    </xf>
    <xf numFmtId="0" fontId="6" fillId="0" borderId="0" xfId="0" applyFont="1" applyAlignment="1">
      <alignment vertical="center"/>
    </xf>
    <xf numFmtId="165" fontId="6" fillId="0" borderId="0" xfId="0" applyNumberFormat="1" applyFont="1" applyAlignment="1">
      <alignment vertical="center"/>
    </xf>
    <xf numFmtId="165" fontId="7" fillId="2" borderId="1" xfId="1" applyNumberFormat="1" applyFont="1" applyFill="1" applyBorder="1" applyAlignment="1">
      <alignment horizontal="right" vertical="center"/>
    </xf>
    <xf numFmtId="0" fontId="3" fillId="0" borderId="0" xfId="0" applyFont="1" applyAlignment="1">
      <alignment vertical="center"/>
    </xf>
    <xf numFmtId="10" fontId="3" fillId="3" borderId="0" xfId="2" applyNumberFormat="1" applyFont="1" applyFill="1" applyBorder="1" applyAlignment="1">
      <alignment horizontal="center" vertical="center"/>
    </xf>
    <xf numFmtId="0" fontId="8" fillId="3" borderId="0" xfId="0" applyFont="1" applyFill="1" applyAlignment="1">
      <alignment horizontal="left" vertical="center" wrapText="1"/>
    </xf>
    <xf numFmtId="0" fontId="9" fillId="0" borderId="0" xfId="0" applyFont="1" applyAlignment="1">
      <alignment vertical="center"/>
    </xf>
    <xf numFmtId="0" fontId="8" fillId="0" borderId="5" xfId="0" applyFont="1" applyBorder="1" applyAlignment="1">
      <alignment vertical="center"/>
    </xf>
    <xf numFmtId="165" fontId="3" fillId="0" borderId="0" xfId="1" applyNumberFormat="1" applyFont="1" applyBorder="1" applyAlignment="1">
      <alignment horizontal="center" vertical="center"/>
    </xf>
    <xf numFmtId="167" fontId="6" fillId="0" borderId="0" xfId="0" applyNumberFormat="1" applyFont="1" applyAlignment="1">
      <alignment vertical="center"/>
    </xf>
    <xf numFmtId="43" fontId="6" fillId="0" borderId="0" xfId="0" applyNumberFormat="1" applyFont="1" applyAlignment="1">
      <alignment vertical="center"/>
    </xf>
    <xf numFmtId="0" fontId="3" fillId="0" borderId="2" xfId="0" applyFont="1" applyBorder="1" applyAlignment="1">
      <alignment vertical="center"/>
    </xf>
    <xf numFmtId="165" fontId="11" fillId="0" borderId="3" xfId="1" applyNumberFormat="1" applyFont="1" applyBorder="1" applyAlignment="1">
      <alignment horizontal="center" vertical="center"/>
    </xf>
    <xf numFmtId="0" fontId="3" fillId="0" borderId="4" xfId="0" applyFont="1" applyBorder="1" applyAlignment="1">
      <alignment vertical="center" wrapText="1"/>
    </xf>
    <xf numFmtId="0" fontId="14" fillId="3" borderId="0" xfId="0" applyFont="1" applyFill="1" applyAlignment="1">
      <alignment horizontal="left" vertical="center" wrapText="1"/>
    </xf>
    <xf numFmtId="0" fontId="12" fillId="0" borderId="0" xfId="0" applyFont="1"/>
    <xf numFmtId="165" fontId="3" fillId="4" borderId="1" xfId="1" applyNumberFormat="1" applyFont="1" applyFill="1" applyBorder="1" applyAlignment="1">
      <alignment vertical="center" wrapText="1"/>
    </xf>
    <xf numFmtId="0" fontId="13" fillId="4" borderId="11" xfId="0" applyFont="1" applyFill="1" applyBorder="1" applyAlignment="1">
      <alignment vertical="center"/>
    </xf>
    <xf numFmtId="165" fontId="12" fillId="4" borderId="1" xfId="1" applyNumberFormat="1" applyFont="1" applyFill="1" applyBorder="1" applyAlignment="1">
      <alignment horizontal="right" vertical="center"/>
    </xf>
    <xf numFmtId="0" fontId="13" fillId="4" borderId="12" xfId="0" applyFont="1" applyFill="1" applyBorder="1" applyAlignment="1">
      <alignment vertical="center" wrapText="1"/>
    </xf>
    <xf numFmtId="0" fontId="15" fillId="4" borderId="12" xfId="0" applyFont="1" applyFill="1" applyBorder="1" applyAlignment="1">
      <alignment horizontal="left" vertical="center" wrapText="1"/>
    </xf>
    <xf numFmtId="0" fontId="16" fillId="2" borderId="11" xfId="0" applyFont="1" applyFill="1" applyBorder="1" applyAlignment="1">
      <alignment vertical="center"/>
    </xf>
    <xf numFmtId="0" fontId="15" fillId="4" borderId="11" xfId="0" applyFont="1" applyFill="1" applyBorder="1" applyAlignment="1">
      <alignment vertical="center"/>
    </xf>
    <xf numFmtId="165" fontId="15" fillId="4" borderId="1" xfId="1" applyNumberFormat="1" applyFont="1" applyFill="1" applyBorder="1" applyAlignment="1">
      <alignment horizontal="center" vertical="center"/>
    </xf>
    <xf numFmtId="0" fontId="17" fillId="4" borderId="11" xfId="0" applyFont="1" applyFill="1" applyBorder="1" applyAlignment="1">
      <alignment vertical="center" wrapText="1"/>
    </xf>
    <xf numFmtId="165" fontId="0" fillId="4" borderId="1" xfId="1" applyNumberFormat="1" applyFont="1" applyFill="1" applyBorder="1" applyAlignment="1">
      <alignment horizontal="center" vertical="center"/>
    </xf>
    <xf numFmtId="0" fontId="17" fillId="4" borderId="12"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12" xfId="0" applyFont="1" applyFill="1" applyBorder="1" applyAlignment="1">
      <alignment vertical="center" wrapText="1"/>
    </xf>
    <xf numFmtId="0" fontId="17" fillId="4" borderId="19" xfId="0" applyFont="1" applyFill="1" applyBorder="1" applyAlignment="1">
      <alignment horizontal="left" vertical="center" wrapText="1"/>
    </xf>
    <xf numFmtId="0" fontId="17" fillId="4" borderId="20" xfId="0" applyFont="1" applyFill="1" applyBorder="1" applyAlignment="1">
      <alignment horizontal="left" vertical="center" wrapText="1"/>
    </xf>
    <xf numFmtId="165" fontId="2" fillId="2" borderId="1" xfId="1" applyNumberFormat="1" applyFont="1" applyFill="1" applyBorder="1" applyAlignment="1">
      <alignment horizontal="center" vertical="center" wrapText="1"/>
    </xf>
    <xf numFmtId="165" fontId="16" fillId="2" borderId="1" xfId="1" applyNumberFormat="1" applyFont="1" applyFill="1" applyBorder="1" applyAlignment="1">
      <alignment horizontal="right" vertical="center"/>
    </xf>
    <xf numFmtId="0" fontId="16" fillId="2" borderId="12" xfId="0" applyFont="1" applyFill="1" applyBorder="1" applyAlignment="1">
      <alignment horizontal="left" vertical="center" wrapText="1"/>
    </xf>
    <xf numFmtId="0" fontId="17" fillId="2" borderId="11" xfId="0" applyFont="1" applyFill="1" applyBorder="1" applyAlignment="1">
      <alignment horizontal="center" vertical="center" wrapText="1"/>
    </xf>
    <xf numFmtId="165" fontId="0" fillId="2" borderId="1" xfId="1" applyNumberFormat="1" applyFont="1" applyFill="1" applyBorder="1" applyAlignment="1">
      <alignment horizontal="right" vertical="center"/>
    </xf>
    <xf numFmtId="0" fontId="17" fillId="2" borderId="12" xfId="0" applyFont="1" applyFill="1" applyBorder="1" applyAlignment="1">
      <alignment horizontal="left"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left" vertical="center" wrapText="1"/>
    </xf>
    <xf numFmtId="0" fontId="17" fillId="2" borderId="12" xfId="0" applyFont="1" applyFill="1" applyBorder="1" applyAlignment="1">
      <alignment vertical="center" wrapText="1"/>
    </xf>
    <xf numFmtId="0" fontId="0" fillId="2" borderId="5" xfId="0" applyFill="1" applyBorder="1" applyAlignment="1">
      <alignment vertical="center"/>
    </xf>
    <xf numFmtId="165" fontId="0" fillId="2" borderId="0" xfId="1" applyNumberFormat="1" applyFont="1" applyFill="1" applyBorder="1" applyAlignment="1">
      <alignment horizontal="center" vertical="center"/>
    </xf>
    <xf numFmtId="0" fontId="0" fillId="2" borderId="6" xfId="0" applyFill="1" applyBorder="1" applyAlignment="1">
      <alignment vertical="center" wrapText="1"/>
    </xf>
    <xf numFmtId="165" fontId="2" fillId="4" borderId="17" xfId="1" applyNumberFormat="1" applyFont="1" applyFill="1" applyBorder="1" applyAlignment="1">
      <alignment vertical="center" wrapText="1"/>
    </xf>
    <xf numFmtId="165" fontId="2" fillId="2" borderId="21" xfId="1" applyNumberFormat="1" applyFont="1" applyFill="1" applyBorder="1" applyAlignment="1">
      <alignment horizontal="center" vertical="center" wrapText="1"/>
    </xf>
    <xf numFmtId="165" fontId="0" fillId="2" borderId="22" xfId="1" applyNumberFormat="1" applyFont="1" applyFill="1" applyBorder="1" applyAlignment="1">
      <alignment horizontal="right" vertical="center"/>
    </xf>
    <xf numFmtId="165" fontId="12" fillId="4" borderId="22" xfId="1" applyNumberFormat="1" applyFont="1" applyFill="1" applyBorder="1" applyAlignment="1">
      <alignment horizontal="right" vertical="center"/>
    </xf>
    <xf numFmtId="165" fontId="0" fillId="4" borderId="22" xfId="1" applyNumberFormat="1" applyFont="1" applyFill="1" applyBorder="1" applyAlignment="1">
      <alignment horizontal="center" vertical="center"/>
    </xf>
    <xf numFmtId="10" fontId="6" fillId="0" borderId="0" xfId="0" applyNumberFormat="1" applyFont="1" applyAlignment="1">
      <alignment vertical="center"/>
    </xf>
    <xf numFmtId="10" fontId="0" fillId="0" borderId="0" xfId="0" applyNumberFormat="1"/>
    <xf numFmtId="10" fontId="21" fillId="0" borderId="0" xfId="0" applyNumberFormat="1" applyFont="1" applyAlignment="1">
      <alignment vertical="center"/>
    </xf>
    <xf numFmtId="165" fontId="23" fillId="2" borderId="1" xfId="1" applyNumberFormat="1" applyFont="1" applyFill="1" applyBorder="1" applyAlignment="1">
      <alignment horizontal="right" vertical="center"/>
    </xf>
    <xf numFmtId="165" fontId="23" fillId="2" borderId="22" xfId="1" applyNumberFormat="1" applyFont="1" applyFill="1" applyBorder="1" applyAlignment="1">
      <alignment horizontal="right" vertical="center"/>
    </xf>
    <xf numFmtId="43" fontId="23" fillId="0" borderId="0" xfId="0" applyNumberFormat="1" applyFont="1" applyAlignment="1">
      <alignment vertical="center"/>
    </xf>
    <xf numFmtId="10" fontId="23" fillId="0" borderId="0" xfId="0" applyNumberFormat="1" applyFont="1" applyAlignment="1">
      <alignment vertical="center"/>
    </xf>
    <xf numFmtId="0" fontId="23" fillId="0" borderId="0" xfId="0" applyFont="1" applyAlignment="1">
      <alignment vertical="center"/>
    </xf>
    <xf numFmtId="0" fontId="3" fillId="3" borderId="0" xfId="0" applyFont="1" applyFill="1" applyAlignment="1">
      <alignment vertical="center" wrapText="1"/>
    </xf>
    <xf numFmtId="0" fontId="8" fillId="3" borderId="0" xfId="0" applyFont="1" applyFill="1" applyAlignment="1">
      <alignment vertical="center" wrapText="1"/>
    </xf>
    <xf numFmtId="0" fontId="18" fillId="3" borderId="0" xfId="0" applyFont="1" applyFill="1" applyAlignment="1">
      <alignment horizontal="center" vertical="center" wrapText="1"/>
    </xf>
    <xf numFmtId="0" fontId="16" fillId="3" borderId="0" xfId="0" applyFont="1" applyFill="1" applyAlignment="1">
      <alignment horizontal="left" vertical="center" wrapText="1"/>
    </xf>
    <xf numFmtId="0" fontId="17" fillId="3" borderId="0" xfId="0" applyFont="1" applyFill="1" applyAlignment="1">
      <alignment horizontal="left" vertical="center" wrapText="1"/>
    </xf>
    <xf numFmtId="0" fontId="15" fillId="3" borderId="0" xfId="0" applyFont="1" applyFill="1" applyAlignment="1">
      <alignment horizontal="left" vertical="center" wrapText="1"/>
    </xf>
    <xf numFmtId="0" fontId="17" fillId="3" borderId="0" xfId="0" applyFont="1" applyFill="1" applyAlignment="1">
      <alignment vertical="center" wrapText="1"/>
    </xf>
    <xf numFmtId="0" fontId="0" fillId="3" borderId="0" xfId="0" applyFill="1" applyAlignment="1">
      <alignment vertical="center" wrapText="1"/>
    </xf>
    <xf numFmtId="0" fontId="19" fillId="3" borderId="0" xfId="0" applyFont="1" applyFill="1" applyAlignment="1">
      <alignment horizontal="left" vertical="top" wrapText="1"/>
    </xf>
    <xf numFmtId="0" fontId="12" fillId="3" borderId="0" xfId="0" applyFont="1" applyFill="1"/>
    <xf numFmtId="0" fontId="13" fillId="3" borderId="0" xfId="0" applyFont="1" applyFill="1" applyAlignment="1">
      <alignment vertical="center" wrapText="1"/>
    </xf>
    <xf numFmtId="43" fontId="0" fillId="3" borderId="0" xfId="0" applyNumberFormat="1" applyFill="1" applyAlignment="1">
      <alignment vertical="center" wrapText="1"/>
    </xf>
    <xf numFmtId="43" fontId="17" fillId="3" borderId="0" xfId="0" applyNumberFormat="1" applyFont="1" applyFill="1" applyAlignment="1">
      <alignment horizontal="left" vertical="center" wrapText="1"/>
    </xf>
    <xf numFmtId="165" fontId="17" fillId="3" borderId="0" xfId="0" applyNumberFormat="1" applyFont="1" applyFill="1" applyAlignment="1">
      <alignment horizontal="left" vertical="center" wrapText="1"/>
    </xf>
    <xf numFmtId="43" fontId="22" fillId="3" borderId="0" xfId="0" applyNumberFormat="1" applyFont="1" applyFill="1" applyAlignment="1">
      <alignment horizontal="left" vertical="center" wrapText="1"/>
    </xf>
    <xf numFmtId="0" fontId="2" fillId="0" borderId="0" xfId="0" applyFont="1" applyAlignment="1">
      <alignment horizontal="center" vertical="center"/>
    </xf>
    <xf numFmtId="165" fontId="24" fillId="3" borderId="0" xfId="0" applyNumberFormat="1" applyFont="1" applyFill="1" applyAlignment="1">
      <alignment horizontal="left" vertical="center" wrapText="1"/>
    </xf>
    <xf numFmtId="0" fontId="2" fillId="0" borderId="0" xfId="0" applyFont="1" applyAlignment="1">
      <alignment horizontal="center" vertical="center" wrapText="1"/>
    </xf>
    <xf numFmtId="10" fontId="0" fillId="0" borderId="0" xfId="0" applyNumberFormat="1" applyAlignment="1">
      <alignment vertical="center"/>
    </xf>
    <xf numFmtId="43" fontId="4" fillId="0" borderId="0" xfId="0" applyNumberFormat="1" applyFont="1" applyAlignment="1">
      <alignment vertical="center"/>
    </xf>
    <xf numFmtId="43" fontId="0" fillId="0" borderId="0" xfId="0" applyNumberFormat="1"/>
    <xf numFmtId="10" fontId="3" fillId="0" borderId="0" xfId="0" applyNumberFormat="1" applyFont="1" applyAlignment="1">
      <alignment vertical="center"/>
    </xf>
    <xf numFmtId="10" fontId="25" fillId="0" borderId="0" xfId="0" applyNumberFormat="1" applyFont="1" applyAlignment="1">
      <alignment vertical="center"/>
    </xf>
    <xf numFmtId="10" fontId="26" fillId="0" borderId="0" xfId="0" applyNumberFormat="1" applyFont="1" applyAlignment="1">
      <alignment vertical="center"/>
    </xf>
    <xf numFmtId="10" fontId="23" fillId="0" borderId="0" xfId="0" applyNumberFormat="1" applyFont="1"/>
    <xf numFmtId="10" fontId="27" fillId="0" borderId="0" xfId="0" applyNumberFormat="1" applyFont="1" applyAlignment="1">
      <alignment vertical="center"/>
    </xf>
    <xf numFmtId="0" fontId="23" fillId="0" borderId="0" xfId="0" applyFont="1"/>
    <xf numFmtId="168" fontId="0" fillId="0" borderId="0" xfId="5" applyNumberFormat="1" applyFont="1" applyAlignment="1">
      <alignment vertical="center"/>
    </xf>
    <xf numFmtId="168" fontId="0" fillId="0" borderId="0" xfId="5" applyNumberFormat="1" applyFont="1"/>
    <xf numFmtId="165" fontId="0" fillId="4" borderId="23" xfId="1" applyNumberFormat="1" applyFont="1" applyFill="1" applyBorder="1" applyAlignment="1">
      <alignment horizontal="center" vertical="center"/>
    </xf>
    <xf numFmtId="0" fontId="17" fillId="4" borderId="7" xfId="0" applyFont="1" applyFill="1" applyBorder="1" applyAlignment="1">
      <alignment vertical="center" wrapText="1"/>
    </xf>
    <xf numFmtId="165" fontId="0" fillId="4" borderId="24" xfId="1" applyNumberFormat="1" applyFont="1" applyFill="1" applyBorder="1" applyAlignment="1">
      <alignment horizontal="center" vertical="center"/>
    </xf>
    <xf numFmtId="165" fontId="0" fillId="4" borderId="21" xfId="1" applyNumberFormat="1" applyFont="1" applyFill="1" applyBorder="1" applyAlignment="1">
      <alignment horizontal="center" vertical="center"/>
    </xf>
    <xf numFmtId="0" fontId="17" fillId="4" borderId="8" xfId="0" applyFont="1" applyFill="1" applyBorder="1" applyAlignment="1">
      <alignment vertical="center" wrapText="1"/>
    </xf>
    <xf numFmtId="165" fontId="11" fillId="0" borderId="0" xfId="1" applyNumberFormat="1" applyFont="1" applyBorder="1" applyAlignment="1">
      <alignment horizontal="center" vertical="center"/>
    </xf>
    <xf numFmtId="0" fontId="3" fillId="0" borderId="6" xfId="0" applyFont="1" applyBorder="1" applyAlignment="1">
      <alignmen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8" fillId="2" borderId="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2" borderId="13"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5" xfId="0" applyFont="1" applyFill="1" applyBorder="1" applyAlignment="1">
      <alignment horizontal="left" vertical="top" wrapText="1"/>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0" xfId="0" applyFont="1" applyFill="1" applyBorder="1" applyAlignment="1">
      <alignment horizontal="center" vertical="center" wrapText="1"/>
    </xf>
  </cellXfs>
  <cellStyles count="6">
    <cellStyle name="Comma" xfId="5" builtinId="3"/>
    <cellStyle name="Comma 2" xfId="1" xr:uid="{00000000-0005-0000-0000-000000000000}"/>
    <cellStyle name="Comma 3" xfId="3" xr:uid="{00000000-0005-0000-0000-000001000000}"/>
    <cellStyle name="Normal" xfId="0" builtinId="0"/>
    <cellStyle name="Normal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3"/>
  <sheetViews>
    <sheetView showGridLines="0" tabSelected="1" topLeftCell="A33" zoomScale="80" zoomScaleNormal="80" workbookViewId="0">
      <selection activeCell="V44" sqref="V44"/>
    </sheetView>
  </sheetViews>
  <sheetFormatPr defaultColWidth="8.85546875" defaultRowHeight="15" x14ac:dyDescent="0.25"/>
  <cols>
    <col min="1" max="1" width="3.28515625" style="3" customWidth="1"/>
    <col min="2" max="2" width="47.28515625" style="3" customWidth="1"/>
    <col min="3" max="4" width="21.7109375" style="1" customWidth="1"/>
    <col min="5" max="5" width="47.85546875" style="7" customWidth="1"/>
    <col min="6" max="6" width="21.140625" style="73" hidden="1" customWidth="1"/>
    <col min="7" max="7" width="21.7109375" style="73" hidden="1" customWidth="1"/>
    <col min="8" max="8" width="16.85546875" style="73" hidden="1" customWidth="1"/>
    <col min="9" max="9" width="15.7109375" style="3" hidden="1" customWidth="1"/>
    <col min="10" max="10" width="17.140625" style="3" hidden="1" customWidth="1"/>
    <col min="11" max="11" width="0" hidden="1" customWidth="1"/>
    <col min="12" max="12" width="12.85546875" style="3" hidden="1" customWidth="1"/>
    <col min="13" max="14" width="0" style="3" hidden="1" customWidth="1"/>
    <col min="15" max="15" width="10.5703125" style="3" hidden="1" customWidth="1"/>
    <col min="16" max="16" width="16.85546875" style="3" hidden="1" customWidth="1"/>
    <col min="17" max="17" width="0" style="3" hidden="1" customWidth="1"/>
    <col min="18" max="18" width="24.42578125" style="3" bestFit="1" customWidth="1"/>
    <col min="19" max="20" width="12.7109375" style="3" bestFit="1" customWidth="1"/>
    <col min="21" max="21" width="10.85546875" style="3" bestFit="1" customWidth="1"/>
    <col min="22" max="16384" width="8.85546875" style="3"/>
  </cols>
  <sheetData>
    <row r="1" spans="2:16" s="16" customFormat="1" ht="24.6" customHeight="1" thickTop="1" x14ac:dyDescent="0.25">
      <c r="B1" s="21" t="s">
        <v>32</v>
      </c>
      <c r="C1" s="22"/>
      <c r="D1" s="22"/>
      <c r="E1" s="23"/>
      <c r="F1" s="66"/>
      <c r="G1" s="66"/>
      <c r="H1" s="66"/>
    </row>
    <row r="2" spans="2:16" s="16" customFormat="1" ht="24.6" customHeight="1" x14ac:dyDescent="0.25">
      <c r="B2" s="17" t="s">
        <v>21</v>
      </c>
      <c r="C2" s="18"/>
      <c r="D2" s="100"/>
      <c r="E2" s="101"/>
      <c r="F2" s="66"/>
      <c r="G2" s="66"/>
      <c r="H2" s="66"/>
    </row>
    <row r="3" spans="2:16" s="13" customFormat="1" ht="21" customHeight="1" x14ac:dyDescent="0.25">
      <c r="B3" s="102" t="s">
        <v>49</v>
      </c>
      <c r="C3" s="103"/>
      <c r="D3" s="103"/>
      <c r="E3" s="104"/>
      <c r="F3" s="67"/>
      <c r="G3" s="67"/>
      <c r="H3" s="67"/>
    </row>
    <row r="4" spans="2:16" ht="34.5" customHeight="1" x14ac:dyDescent="0.25">
      <c r="B4" s="110" t="s">
        <v>33</v>
      </c>
      <c r="C4" s="41" t="s">
        <v>37</v>
      </c>
      <c r="D4" s="54" t="s">
        <v>38</v>
      </c>
      <c r="E4" s="105" t="s">
        <v>23</v>
      </c>
      <c r="F4" s="68" t="s">
        <v>41</v>
      </c>
      <c r="G4" s="68" t="s">
        <v>40</v>
      </c>
      <c r="H4" s="68" t="s">
        <v>42</v>
      </c>
      <c r="I4" s="83" t="s">
        <v>39</v>
      </c>
      <c r="J4" s="81"/>
      <c r="L4" s="3" t="s">
        <v>43</v>
      </c>
    </row>
    <row r="5" spans="2:16" ht="16.5" customHeight="1" x14ac:dyDescent="0.25">
      <c r="B5" s="111"/>
      <c r="C5" s="12">
        <f>C6+C19+C20</f>
        <v>12669.138481639999</v>
      </c>
      <c r="D5" s="12">
        <f>D6+D19+D20</f>
        <v>5847.9328783799992</v>
      </c>
      <c r="E5" s="106"/>
      <c r="F5" s="68"/>
      <c r="I5" s="4"/>
      <c r="J5" s="20">
        <f t="shared" ref="J5:J19" si="0">+D5-C5</f>
        <v>-6821.2056032599994</v>
      </c>
    </row>
    <row r="6" spans="2:16" s="10" customFormat="1" ht="30" x14ac:dyDescent="0.25">
      <c r="B6" s="31" t="s">
        <v>45</v>
      </c>
      <c r="C6" s="42">
        <f>SUM(C7:C17)</f>
        <v>7323.113884129999</v>
      </c>
      <c r="D6" s="42">
        <f>SUM(D7:D17)</f>
        <v>1524.2276950399996</v>
      </c>
      <c r="E6" s="43" t="s">
        <v>11</v>
      </c>
      <c r="F6" s="69"/>
      <c r="G6" s="69"/>
      <c r="H6" s="69"/>
      <c r="I6" s="58"/>
      <c r="J6" s="20">
        <f t="shared" si="0"/>
        <v>-5798.8861890899989</v>
      </c>
      <c r="L6" s="11"/>
    </row>
    <row r="7" spans="2:16" s="65" customFormat="1" x14ac:dyDescent="0.25">
      <c r="B7" s="44" t="s">
        <v>18</v>
      </c>
      <c r="C7" s="61">
        <v>1654.93577</v>
      </c>
      <c r="D7" s="62">
        <v>399.33847800000001</v>
      </c>
      <c r="E7" s="46" t="s">
        <v>13</v>
      </c>
      <c r="F7" s="78">
        <f>+C7+C21</f>
        <v>1906.8115273000001</v>
      </c>
      <c r="G7" s="78">
        <f>+D7+D21</f>
        <v>712.92889530000002</v>
      </c>
      <c r="H7" s="78">
        <f>+G7-F7</f>
        <v>-1193.8826320000001</v>
      </c>
      <c r="I7" s="64">
        <f>+G7/D5</f>
        <v>0.12191126507893442</v>
      </c>
      <c r="J7" s="63">
        <f t="shared" si="0"/>
        <v>-1255.5972919999999</v>
      </c>
      <c r="L7" s="60">
        <f>+D7/D6</f>
        <v>0.26199397852400286</v>
      </c>
    </row>
    <row r="8" spans="2:16" s="65" customFormat="1" x14ac:dyDescent="0.25">
      <c r="B8" s="44" t="s">
        <v>19</v>
      </c>
      <c r="C8" s="61">
        <v>68.403353299999992</v>
      </c>
      <c r="D8" s="62">
        <v>81.677822120000002</v>
      </c>
      <c r="E8" s="46" t="s">
        <v>12</v>
      </c>
      <c r="F8" s="78">
        <f>+C8+C22</f>
        <v>606.94348998999999</v>
      </c>
      <c r="G8" s="78">
        <f>+D8+D22</f>
        <v>658.85775390999993</v>
      </c>
      <c r="H8" s="80">
        <f t="shared" ref="H8:H17" si="1">+G8-F8</f>
        <v>51.914263919999939</v>
      </c>
      <c r="I8" s="64">
        <f>+G8/D5</f>
        <v>0.11266506774484686</v>
      </c>
      <c r="J8" s="63">
        <f t="shared" si="0"/>
        <v>13.27446882000001</v>
      </c>
      <c r="L8" s="60">
        <f>+D8/D6</f>
        <v>5.3586365334909208E-2</v>
      </c>
    </row>
    <row r="9" spans="2:16" s="65" customFormat="1" x14ac:dyDescent="0.25">
      <c r="B9" s="44" t="s">
        <v>20</v>
      </c>
      <c r="C9" s="61">
        <v>792.42856744000005</v>
      </c>
      <c r="D9" s="62">
        <v>15.054739</v>
      </c>
      <c r="E9" s="46" t="s">
        <v>15</v>
      </c>
      <c r="F9" s="78">
        <f t="shared" ref="F9:F18" si="2">+C9+C23</f>
        <v>867.08816844</v>
      </c>
      <c r="G9" s="78">
        <f t="shared" ref="G9:G12" si="3">+D9+D23</f>
        <v>136.726246</v>
      </c>
      <c r="H9" s="78">
        <f t="shared" si="1"/>
        <v>-730.36192243999994</v>
      </c>
      <c r="I9" s="64">
        <f>G9/D5</f>
        <v>2.3380269377831171E-2</v>
      </c>
      <c r="J9" s="63">
        <f t="shared" si="0"/>
        <v>-777.37382844000001</v>
      </c>
      <c r="L9" s="60">
        <f>+D9/D6</f>
        <v>9.8769619847413441E-3</v>
      </c>
    </row>
    <row r="10" spans="2:16" s="65" customFormat="1" ht="18.75" customHeight="1" x14ac:dyDescent="0.25">
      <c r="B10" s="44" t="s">
        <v>0</v>
      </c>
      <c r="C10" s="61">
        <v>4262.8231356799997</v>
      </c>
      <c r="D10" s="62">
        <v>700.7346298199999</v>
      </c>
      <c r="E10" s="46" t="s">
        <v>14</v>
      </c>
      <c r="F10" s="78">
        <f t="shared" si="2"/>
        <v>5256.4314975699999</v>
      </c>
      <c r="G10" s="80">
        <f t="shared" si="3"/>
        <v>1621.1042182199999</v>
      </c>
      <c r="H10" s="78">
        <f t="shared" si="1"/>
        <v>-3635.32727935</v>
      </c>
      <c r="I10" s="60">
        <f>G10/D5</f>
        <v>0.27720978539498559</v>
      </c>
      <c r="J10" s="63">
        <f t="shared" si="0"/>
        <v>-3562.0885058599997</v>
      </c>
      <c r="L10" s="60">
        <f>+D10/D6</f>
        <v>0.45973093921614566</v>
      </c>
      <c r="O10" s="63">
        <f>+D6+D19+D20</f>
        <v>5847.9328783799992</v>
      </c>
    </row>
    <row r="11" spans="2:16" s="65" customFormat="1" x14ac:dyDescent="0.25">
      <c r="B11" s="44" t="s">
        <v>1</v>
      </c>
      <c r="C11" s="61">
        <v>48.823954710000002</v>
      </c>
      <c r="D11" s="62">
        <v>17.001764999999999</v>
      </c>
      <c r="E11" s="46" t="s">
        <v>10</v>
      </c>
      <c r="F11" s="78">
        <f t="shared" si="2"/>
        <v>48.823954710000002</v>
      </c>
      <c r="G11" s="78">
        <f t="shared" si="3"/>
        <v>17.001764999999999</v>
      </c>
      <c r="H11" s="78">
        <f t="shared" si="1"/>
        <v>-31.822189710000004</v>
      </c>
      <c r="I11" s="64">
        <f>G11/D5</f>
        <v>2.9073119260407529E-3</v>
      </c>
      <c r="J11" s="63">
        <f t="shared" si="0"/>
        <v>-31.822189710000004</v>
      </c>
      <c r="L11" s="60">
        <f>+D11/D6</f>
        <v>1.1154347250955723E-2</v>
      </c>
      <c r="O11" s="63">
        <f>+C6+C19+C20</f>
        <v>12669.138481639999</v>
      </c>
    </row>
    <row r="12" spans="2:16" x14ac:dyDescent="0.25">
      <c r="B12" s="44" t="s">
        <v>2</v>
      </c>
      <c r="C12" s="45">
        <v>70.032724000000002</v>
      </c>
      <c r="D12" s="62">
        <v>50.787204000000003</v>
      </c>
      <c r="E12" s="46" t="s">
        <v>9</v>
      </c>
      <c r="F12" s="78">
        <f t="shared" si="2"/>
        <v>283.00346643</v>
      </c>
      <c r="G12" s="78">
        <f t="shared" si="3"/>
        <v>262.68088299999999</v>
      </c>
      <c r="H12" s="78">
        <f t="shared" si="1"/>
        <v>-20.322583430000009</v>
      </c>
      <c r="I12" s="64">
        <f>G12/D5</f>
        <v>4.491858721072875E-2</v>
      </c>
      <c r="J12" s="63">
        <f t="shared" si="0"/>
        <v>-19.245519999999999</v>
      </c>
      <c r="L12" s="60">
        <f>+D12/D6</f>
        <v>3.3319958799638012E-2</v>
      </c>
      <c r="O12" s="4">
        <f>+O10-O11</f>
        <v>-6821.2056032599994</v>
      </c>
    </row>
    <row r="13" spans="2:16" x14ac:dyDescent="0.25">
      <c r="B13" s="44" t="s">
        <v>36</v>
      </c>
      <c r="C13" s="45">
        <v>324.49694799999997</v>
      </c>
      <c r="D13" s="62">
        <v>158.4636261</v>
      </c>
      <c r="E13" s="46" t="s">
        <v>22</v>
      </c>
      <c r="F13" s="78">
        <f t="shared" si="2"/>
        <v>1026.4124721999999</v>
      </c>
      <c r="G13" s="80">
        <f>+D13+D27</f>
        <v>873.98189795000008</v>
      </c>
      <c r="H13" s="80">
        <f t="shared" si="1"/>
        <v>-152.43057424999984</v>
      </c>
      <c r="I13" s="60">
        <f>G13/D5</f>
        <v>0.14945142431116815</v>
      </c>
      <c r="J13" s="63">
        <f t="shared" si="0"/>
        <v>-166.03332189999998</v>
      </c>
      <c r="L13" s="60">
        <f>+D13/D6</f>
        <v>0.10396322453374757</v>
      </c>
    </row>
    <row r="14" spans="2:16" x14ac:dyDescent="0.25">
      <c r="B14" s="44" t="s">
        <v>28</v>
      </c>
      <c r="C14" s="45">
        <v>41.221797000000002</v>
      </c>
      <c r="D14" s="62">
        <v>41.221797000000002</v>
      </c>
      <c r="E14" s="46" t="s">
        <v>5</v>
      </c>
      <c r="F14" s="78">
        <f t="shared" si="2"/>
        <v>79.610787000000002</v>
      </c>
      <c r="G14" s="78">
        <f>+D14+D28</f>
        <v>79.456653000000003</v>
      </c>
      <c r="H14" s="78">
        <f t="shared" si="1"/>
        <v>-0.15413399999999911</v>
      </c>
      <c r="I14" s="64">
        <f>G14/D5</f>
        <v>1.3587134916297325E-2</v>
      </c>
      <c r="J14" s="63">
        <f t="shared" si="0"/>
        <v>0</v>
      </c>
      <c r="L14" s="60">
        <f t="shared" ref="L14" si="4">+D14/D13</f>
        <v>0.26013412676790942</v>
      </c>
    </row>
    <row r="15" spans="2:16" x14ac:dyDescent="0.25">
      <c r="B15" s="44" t="s">
        <v>29</v>
      </c>
      <c r="C15" s="45">
        <v>18.372178999999999</v>
      </c>
      <c r="D15" s="62">
        <v>18.372178999999999</v>
      </c>
      <c r="E15" s="46" t="s">
        <v>6</v>
      </c>
      <c r="F15" s="78">
        <f t="shared" si="2"/>
        <v>21.184078</v>
      </c>
      <c r="G15" s="78">
        <f>+D15+D29</f>
        <v>21.184078</v>
      </c>
      <c r="H15" s="78">
        <f t="shared" si="1"/>
        <v>0</v>
      </c>
      <c r="I15" s="64">
        <f>G15/D5</f>
        <v>3.6224899362847056E-3</v>
      </c>
      <c r="J15" s="63">
        <f t="shared" si="0"/>
        <v>0</v>
      </c>
      <c r="L15" s="60">
        <f>+D15/D6</f>
        <v>1.2053434706497619E-2</v>
      </c>
      <c r="N15" s="84"/>
    </row>
    <row r="16" spans="2:16" x14ac:dyDescent="0.25">
      <c r="B16" s="44" t="s">
        <v>30</v>
      </c>
      <c r="C16" s="45">
        <v>41.519674999999999</v>
      </c>
      <c r="D16" s="62">
        <v>41.519674999999999</v>
      </c>
      <c r="E16" s="46" t="s">
        <v>7</v>
      </c>
      <c r="F16" s="78">
        <f t="shared" si="2"/>
        <v>51.136797999999999</v>
      </c>
      <c r="G16" s="78">
        <f>+D16+D30</f>
        <v>51.136797999999999</v>
      </c>
      <c r="H16" s="78">
        <f t="shared" si="1"/>
        <v>0</v>
      </c>
      <c r="I16" s="64">
        <f>G16/D5</f>
        <v>8.7444228693277972E-3</v>
      </c>
      <c r="J16" s="63">
        <f t="shared" si="0"/>
        <v>0</v>
      </c>
      <c r="L16" s="64">
        <f>+D16/D6</f>
        <v>2.7239811437037572E-2</v>
      </c>
      <c r="P16" s="4"/>
    </row>
    <row r="17" spans="2:20" x14ac:dyDescent="0.25">
      <c r="B17" s="44" t="s">
        <v>31</v>
      </c>
      <c r="C17" s="45">
        <v>5.5780000000000003E-2</v>
      </c>
      <c r="D17" s="62">
        <v>5.5780000000000003E-2</v>
      </c>
      <c r="E17" s="46" t="s">
        <v>8</v>
      </c>
      <c r="F17" s="78">
        <f t="shared" si="2"/>
        <v>1.41408</v>
      </c>
      <c r="G17" s="79">
        <f>+D17+D31</f>
        <v>1.2762099999999998</v>
      </c>
      <c r="H17" s="78">
        <f t="shared" si="1"/>
        <v>-0.13787000000000016</v>
      </c>
      <c r="I17" s="64">
        <f>G17/D5</f>
        <v>2.1823266896892581E-4</v>
      </c>
      <c r="J17" s="63">
        <f t="shared" si="0"/>
        <v>0</v>
      </c>
      <c r="L17" s="64">
        <f>+D17/D6</f>
        <v>3.6595582262095158E-5</v>
      </c>
      <c r="P17" s="4"/>
    </row>
    <row r="18" spans="2:20" x14ac:dyDescent="0.25">
      <c r="B18" s="47" t="s">
        <v>3</v>
      </c>
      <c r="C18" s="45"/>
      <c r="D18" s="55"/>
      <c r="E18" s="48"/>
      <c r="F18" s="78">
        <f t="shared" si="2"/>
        <v>0</v>
      </c>
      <c r="G18" s="71"/>
      <c r="H18" s="71"/>
      <c r="I18" s="58"/>
      <c r="J18" s="63">
        <f t="shared" si="0"/>
        <v>0</v>
      </c>
      <c r="L18" s="84"/>
      <c r="P18" s="4"/>
    </row>
    <row r="19" spans="2:20" s="10" customFormat="1" ht="26.45" customHeight="1" x14ac:dyDescent="0.25">
      <c r="B19" s="31" t="s">
        <v>4</v>
      </c>
      <c r="C19" s="42">
        <v>2520.2781620000001</v>
      </c>
      <c r="D19" s="42">
        <v>1411.5974799999999</v>
      </c>
      <c r="E19" s="43" t="s">
        <v>17</v>
      </c>
      <c r="F19" s="69"/>
      <c r="G19" s="82">
        <f>+D19</f>
        <v>1411.5974799999999</v>
      </c>
      <c r="H19" s="82"/>
      <c r="I19" s="60">
        <f>+G19/D5</f>
        <v>0.24138400856458567</v>
      </c>
      <c r="J19" s="63">
        <f t="shared" si="0"/>
        <v>-1108.6806820000002</v>
      </c>
      <c r="L19" s="3"/>
      <c r="M19"/>
      <c r="N19"/>
      <c r="O19"/>
      <c r="P19" s="94"/>
      <c r="Q19"/>
    </row>
    <row r="20" spans="2:20" s="10" customFormat="1" ht="30.75" customHeight="1" x14ac:dyDescent="0.25">
      <c r="B20" s="31" t="s">
        <v>46</v>
      </c>
      <c r="C20" s="42">
        <f>SUM(C21:C31)</f>
        <v>2825.7464355099992</v>
      </c>
      <c r="D20" s="42">
        <f>SUM(D21:D31)</f>
        <v>2912.1077033399997</v>
      </c>
      <c r="E20" s="43" t="s">
        <v>16</v>
      </c>
      <c r="F20" s="69"/>
      <c r="G20" s="69"/>
      <c r="H20" s="69"/>
      <c r="I20" s="19"/>
      <c r="J20" s="20"/>
      <c r="L20" s="10" t="s">
        <v>44</v>
      </c>
      <c r="M20"/>
      <c r="N20"/>
      <c r="O20"/>
      <c r="P20"/>
      <c r="Q20"/>
    </row>
    <row r="21" spans="2:20" x14ac:dyDescent="0.25">
      <c r="B21" s="44" t="s">
        <v>18</v>
      </c>
      <c r="C21" s="45">
        <v>251.8757573</v>
      </c>
      <c r="D21" s="62">
        <v>313.59041730000001</v>
      </c>
      <c r="E21" s="49" t="s">
        <v>13</v>
      </c>
      <c r="F21" s="72"/>
      <c r="G21" s="72"/>
      <c r="H21" s="72"/>
      <c r="I21" s="58"/>
      <c r="J21" s="20"/>
      <c r="L21" s="84">
        <f>+D21/D20</f>
        <v>0.1076850340872805</v>
      </c>
      <c r="M21"/>
      <c r="N21"/>
      <c r="O21"/>
      <c r="P21"/>
      <c r="Q21"/>
      <c r="R21"/>
      <c r="S21"/>
      <c r="T21"/>
    </row>
    <row r="22" spans="2:20" x14ac:dyDescent="0.25">
      <c r="B22" s="44" t="s">
        <v>19</v>
      </c>
      <c r="C22" s="45">
        <v>538.54013669000005</v>
      </c>
      <c r="D22" s="62">
        <v>577.17993178999996</v>
      </c>
      <c r="E22" s="49" t="s">
        <v>12</v>
      </c>
      <c r="F22" s="72"/>
      <c r="G22" s="72"/>
      <c r="H22" s="72"/>
      <c r="I22" s="58"/>
      <c r="J22" s="20"/>
      <c r="L22" s="84">
        <f>+D22/D20</f>
        <v>0.19820006352375352</v>
      </c>
      <c r="M22"/>
      <c r="N22"/>
      <c r="O22"/>
      <c r="P22"/>
      <c r="Q22"/>
      <c r="R22"/>
      <c r="S22"/>
      <c r="T22"/>
    </row>
    <row r="23" spans="2:20" x14ac:dyDescent="0.25">
      <c r="B23" s="44" t="s">
        <v>20</v>
      </c>
      <c r="C23" s="45">
        <v>74.659600999999995</v>
      </c>
      <c r="D23" s="62">
        <v>121.67150700000001</v>
      </c>
      <c r="E23" s="49" t="s">
        <v>15</v>
      </c>
      <c r="F23" s="72"/>
      <c r="G23" s="72"/>
      <c r="H23" s="72"/>
      <c r="I23" s="58"/>
      <c r="J23" s="20"/>
      <c r="L23" s="84">
        <f>+D23/D20</f>
        <v>4.1781252410565253E-2</v>
      </c>
      <c r="M23"/>
      <c r="N23"/>
      <c r="O23"/>
      <c r="P23"/>
      <c r="Q23"/>
      <c r="R23"/>
      <c r="S23"/>
      <c r="T23"/>
    </row>
    <row r="24" spans="2:20" x14ac:dyDescent="0.25">
      <c r="B24" s="44" t="s">
        <v>0</v>
      </c>
      <c r="C24" s="45">
        <v>993.60836188999997</v>
      </c>
      <c r="D24" s="62">
        <v>920.3695884</v>
      </c>
      <c r="E24" s="49" t="s">
        <v>14</v>
      </c>
      <c r="F24" s="72"/>
      <c r="G24" s="72"/>
      <c r="H24" s="72"/>
      <c r="I24" s="58"/>
      <c r="J24" s="20"/>
      <c r="L24" s="84">
        <f>+D24/D20</f>
        <v>0.3160492956165033</v>
      </c>
      <c r="M24"/>
      <c r="N24"/>
      <c r="O24"/>
      <c r="P24"/>
      <c r="Q24"/>
      <c r="R24"/>
      <c r="S24"/>
      <c r="T24"/>
    </row>
    <row r="25" spans="2:20" x14ac:dyDescent="0.25">
      <c r="B25" s="44" t="s">
        <v>1</v>
      </c>
      <c r="C25" s="45">
        <v>0</v>
      </c>
      <c r="D25" s="62">
        <v>0</v>
      </c>
      <c r="E25" s="49" t="s">
        <v>10</v>
      </c>
      <c r="F25" s="72"/>
      <c r="G25" s="72"/>
      <c r="H25" s="72"/>
      <c r="I25" s="58"/>
      <c r="J25" s="20"/>
      <c r="L25" s="84">
        <f>+D25/D20</f>
        <v>0</v>
      </c>
      <c r="M25"/>
      <c r="N25"/>
      <c r="O25"/>
      <c r="P25" s="86"/>
      <c r="Q25"/>
      <c r="R25"/>
      <c r="S25"/>
      <c r="T25"/>
    </row>
    <row r="26" spans="2:20" x14ac:dyDescent="0.25">
      <c r="B26" s="44" t="s">
        <v>2</v>
      </c>
      <c r="C26" s="45">
        <v>212.97074243</v>
      </c>
      <c r="D26" s="62">
        <v>211.89367899999999</v>
      </c>
      <c r="E26" s="49" t="s">
        <v>9</v>
      </c>
      <c r="F26" s="72"/>
      <c r="G26" s="72"/>
      <c r="H26" s="72"/>
      <c r="I26" s="58"/>
      <c r="J26" s="20"/>
      <c r="L26" s="84">
        <f>+D26/D20</f>
        <v>7.2762995254939095E-2</v>
      </c>
      <c r="M26"/>
      <c r="N26"/>
      <c r="O26"/>
      <c r="P26"/>
      <c r="Q26"/>
      <c r="R26"/>
      <c r="S26"/>
      <c r="T26"/>
    </row>
    <row r="27" spans="2:20" x14ac:dyDescent="0.25">
      <c r="B27" s="44" t="s">
        <v>36</v>
      </c>
      <c r="C27" s="45">
        <v>701.91552419999994</v>
      </c>
      <c r="D27" s="62">
        <v>715.51827185000002</v>
      </c>
      <c r="E27" s="49" t="s">
        <v>22</v>
      </c>
      <c r="F27" s="72"/>
      <c r="G27" s="72"/>
      <c r="H27" s="72"/>
      <c r="I27" s="58"/>
      <c r="J27" s="20"/>
      <c r="L27" s="84">
        <f>+D27/D20</f>
        <v>0.24570460461656232</v>
      </c>
      <c r="M27"/>
      <c r="N27"/>
      <c r="O27"/>
      <c r="P27"/>
      <c r="Q27"/>
      <c r="R27"/>
      <c r="S27"/>
      <c r="T27"/>
    </row>
    <row r="28" spans="2:20" x14ac:dyDescent="0.25">
      <c r="B28" s="44" t="s">
        <v>28</v>
      </c>
      <c r="C28" s="45">
        <v>38.38899</v>
      </c>
      <c r="D28" s="62">
        <v>38.234856000000001</v>
      </c>
      <c r="E28" s="49" t="s">
        <v>5</v>
      </c>
      <c r="F28" s="72"/>
      <c r="G28" s="72"/>
      <c r="H28" s="72"/>
      <c r="I28" s="58"/>
      <c r="J28" s="20"/>
      <c r="L28" s="84">
        <f>+D28/D20</f>
        <v>1.3129616035885996E-2</v>
      </c>
      <c r="M28"/>
      <c r="N28"/>
      <c r="O28"/>
      <c r="P28"/>
      <c r="Q28"/>
      <c r="R28"/>
      <c r="S28"/>
      <c r="T28"/>
    </row>
    <row r="29" spans="2:20" x14ac:dyDescent="0.25">
      <c r="B29" s="44" t="s">
        <v>29</v>
      </c>
      <c r="C29" s="45">
        <v>2.8118989999999999</v>
      </c>
      <c r="D29" s="62">
        <v>2.8118989999999999</v>
      </c>
      <c r="E29" s="46" t="s">
        <v>6</v>
      </c>
      <c r="F29" s="70"/>
      <c r="G29" s="70"/>
      <c r="H29" s="70"/>
      <c r="I29" s="58"/>
      <c r="J29" s="20"/>
      <c r="L29" s="84">
        <f>+D29/D20</f>
        <v>9.6558894328493863E-4</v>
      </c>
      <c r="M29"/>
      <c r="N29"/>
      <c r="O29"/>
      <c r="P29"/>
      <c r="Q29"/>
      <c r="R29"/>
      <c r="S29"/>
      <c r="T29"/>
    </row>
    <row r="30" spans="2:20" x14ac:dyDescent="0.25">
      <c r="B30" s="44" t="s">
        <v>30</v>
      </c>
      <c r="C30" s="45">
        <v>9.6171229999999994</v>
      </c>
      <c r="D30" s="62">
        <v>9.6171229999999994</v>
      </c>
      <c r="E30" s="46" t="s">
        <v>7</v>
      </c>
      <c r="F30" s="70"/>
      <c r="G30" s="70"/>
      <c r="H30" s="70"/>
      <c r="I30" s="58"/>
      <c r="J30" s="20"/>
      <c r="L30" s="84">
        <f>+D30/D20</f>
        <v>3.3024613028459697E-3</v>
      </c>
      <c r="M30"/>
      <c r="N30"/>
      <c r="O30"/>
      <c r="P30" s="86"/>
      <c r="Q30"/>
      <c r="R30"/>
      <c r="S30"/>
      <c r="T30"/>
    </row>
    <row r="31" spans="2:20" ht="13.5" customHeight="1" x14ac:dyDescent="0.25">
      <c r="B31" s="44" t="s">
        <v>31</v>
      </c>
      <c r="C31" s="45">
        <v>1.3583000000000001</v>
      </c>
      <c r="D31" s="62">
        <v>1.2204299999999999</v>
      </c>
      <c r="E31" s="46" t="s">
        <v>8</v>
      </c>
      <c r="F31" s="70"/>
      <c r="G31" s="70"/>
      <c r="H31" s="70"/>
      <c r="I31" s="58"/>
      <c r="J31" s="20"/>
      <c r="L31" s="84">
        <f>+D31/D20</f>
        <v>4.1908820837919055E-4</v>
      </c>
      <c r="M31"/>
      <c r="N31"/>
      <c r="O31"/>
      <c r="P31"/>
      <c r="Q31"/>
      <c r="R31"/>
      <c r="S31"/>
      <c r="T31"/>
    </row>
    <row r="32" spans="2:20" ht="15.75" customHeight="1" x14ac:dyDescent="0.25">
      <c r="B32" s="50"/>
      <c r="C32" s="51"/>
      <c r="D32" s="51"/>
      <c r="E32" s="52"/>
      <c r="I32" s="58"/>
      <c r="J32" s="20"/>
      <c r="M32"/>
      <c r="N32"/>
      <c r="O32"/>
      <c r="P32"/>
      <c r="Q32"/>
      <c r="R32"/>
      <c r="S32"/>
      <c r="T32"/>
    </row>
    <row r="33" spans="2:20" ht="82.5" customHeight="1" thickBot="1" x14ac:dyDescent="0.3">
      <c r="B33" s="107" t="s">
        <v>35</v>
      </c>
      <c r="C33" s="108"/>
      <c r="D33" s="108"/>
      <c r="E33" s="109"/>
      <c r="F33" s="74"/>
      <c r="G33" s="74"/>
      <c r="H33" s="74"/>
      <c r="I33" s="59"/>
      <c r="M33"/>
      <c r="N33"/>
      <c r="O33"/>
      <c r="P33"/>
      <c r="Q33"/>
      <c r="R33"/>
      <c r="S33"/>
      <c r="T33"/>
    </row>
    <row r="34" spans="2:20" ht="16.5" thickTop="1" x14ac:dyDescent="0.25">
      <c r="B34" s="24"/>
      <c r="C34" s="24"/>
      <c r="D34" s="24"/>
      <c r="E34" s="24"/>
      <c r="F34" s="24"/>
      <c r="G34" s="24"/>
      <c r="H34" s="24"/>
      <c r="M34"/>
      <c r="N34"/>
      <c r="O34"/>
      <c r="P34"/>
      <c r="Q34"/>
      <c r="R34"/>
      <c r="S34"/>
      <c r="T34"/>
    </row>
    <row r="35" spans="2:20" s="5" customFormat="1" ht="20.25" customHeight="1" x14ac:dyDescent="0.25">
      <c r="B35" s="25"/>
      <c r="C35" s="25"/>
      <c r="D35" s="25"/>
      <c r="E35" s="25"/>
      <c r="F35" s="75"/>
      <c r="G35" s="75"/>
      <c r="H35" s="75"/>
    </row>
    <row r="36" spans="2:20" ht="16.5" thickBot="1" x14ac:dyDescent="0.3">
      <c r="B36" s="13" t="s">
        <v>48</v>
      </c>
      <c r="C36" s="14"/>
      <c r="D36" s="14"/>
      <c r="E36" s="15"/>
      <c r="F36" s="15"/>
      <c r="G36" s="15"/>
      <c r="H36" s="15"/>
    </row>
    <row r="37" spans="2:20" ht="30.75" customHeight="1" thickTop="1" x14ac:dyDescent="0.25">
      <c r="B37" s="112" t="s">
        <v>34</v>
      </c>
      <c r="C37" s="53" t="s">
        <v>37</v>
      </c>
      <c r="D37" s="53" t="s">
        <v>47</v>
      </c>
      <c r="E37" s="114" t="s">
        <v>23</v>
      </c>
      <c r="F37" s="68"/>
      <c r="G37" s="68"/>
      <c r="H37" s="68"/>
    </row>
    <row r="38" spans="2:20" ht="21" customHeight="1" x14ac:dyDescent="0.25">
      <c r="B38" s="113"/>
      <c r="C38" s="26">
        <f>C40+C52</f>
        <v>254.21027300000003</v>
      </c>
      <c r="D38" s="26">
        <f>D40+D52</f>
        <v>209.99252537999999</v>
      </c>
      <c r="E38" s="115"/>
      <c r="F38" s="68"/>
      <c r="G38" s="68"/>
      <c r="H38" s="68"/>
      <c r="K38" s="86"/>
    </row>
    <row r="39" spans="2:20" s="9" customFormat="1" ht="15.75" x14ac:dyDescent="0.25">
      <c r="B39" s="27"/>
      <c r="C39" s="28"/>
      <c r="D39" s="56"/>
      <c r="E39" s="29"/>
      <c r="F39" s="76"/>
      <c r="G39" s="76"/>
      <c r="H39" s="76"/>
    </row>
    <row r="40" spans="2:20" s="6" customFormat="1" x14ac:dyDescent="0.25">
      <c r="B40" s="32" t="s">
        <v>24</v>
      </c>
      <c r="C40" s="33">
        <f>SUM(C41:C51)</f>
        <v>250.69055500000002</v>
      </c>
      <c r="D40" s="33">
        <f>SUM(D41:D51)</f>
        <v>206.35280738</v>
      </c>
      <c r="E40" s="30" t="s">
        <v>27</v>
      </c>
      <c r="F40" s="71"/>
      <c r="G40" s="71"/>
      <c r="H40" s="71"/>
      <c r="K40" s="85"/>
    </row>
    <row r="41" spans="2:20" s="6" customFormat="1" ht="15.75" customHeight="1" x14ac:dyDescent="0.25">
      <c r="B41" s="34" t="s">
        <v>18</v>
      </c>
      <c r="C41" s="35">
        <v>7.2631000000000001E-2</v>
      </c>
      <c r="D41" s="57">
        <v>7.2631000000000001E-2</v>
      </c>
      <c r="E41" s="36" t="s">
        <v>13</v>
      </c>
      <c r="F41" s="70"/>
      <c r="G41" s="70"/>
      <c r="H41" s="70"/>
      <c r="K41" s="88">
        <f>+D41/D40</f>
        <v>3.5197485763423394E-4</v>
      </c>
    </row>
    <row r="42" spans="2:20" s="13" customFormat="1" ht="15.75" x14ac:dyDescent="0.25">
      <c r="B42" s="34" t="s">
        <v>19</v>
      </c>
      <c r="C42" s="35">
        <v>27.998621</v>
      </c>
      <c r="D42" s="57">
        <v>27.998621</v>
      </c>
      <c r="E42" s="36" t="s">
        <v>12</v>
      </c>
      <c r="F42" s="70"/>
      <c r="G42" s="70"/>
      <c r="H42" s="70"/>
      <c r="K42" s="87">
        <f>+D42/D40</f>
        <v>0.13568325701738751</v>
      </c>
    </row>
    <row r="43" spans="2:20" x14ac:dyDescent="0.25">
      <c r="B43" s="34" t="s">
        <v>20</v>
      </c>
      <c r="C43" s="35">
        <v>5.6580959999999996</v>
      </c>
      <c r="D43" s="57">
        <v>5.6580959999999996</v>
      </c>
      <c r="E43" s="36" t="s">
        <v>15</v>
      </c>
      <c r="F43" s="70"/>
      <c r="G43" s="70"/>
      <c r="H43" s="70"/>
      <c r="K43" s="91">
        <f>+D43/D40</f>
        <v>2.741952519008176E-2</v>
      </c>
    </row>
    <row r="44" spans="2:20" ht="15.75" x14ac:dyDescent="0.25">
      <c r="B44" s="34" t="s">
        <v>0</v>
      </c>
      <c r="C44" s="35">
        <v>46.051783</v>
      </c>
      <c r="D44" s="57">
        <v>1.7140353799999999</v>
      </c>
      <c r="E44" s="36" t="s">
        <v>14</v>
      </c>
      <c r="F44" s="70"/>
      <c r="G44" s="70"/>
      <c r="H44" s="70"/>
      <c r="I44" s="4"/>
      <c r="K44" s="87">
        <f>+D44/D40</f>
        <v>8.3063341941531851E-3</v>
      </c>
    </row>
    <row r="45" spans="2:20" x14ac:dyDescent="0.25">
      <c r="B45" s="34" t="s">
        <v>1</v>
      </c>
      <c r="C45" s="35">
        <v>0</v>
      </c>
      <c r="D45" s="57">
        <v>0</v>
      </c>
      <c r="E45" s="36" t="s">
        <v>10</v>
      </c>
      <c r="F45" s="70"/>
      <c r="G45" s="70"/>
      <c r="H45" s="70"/>
      <c r="K45" s="88">
        <f>+D45/D40</f>
        <v>0</v>
      </c>
    </row>
    <row r="46" spans="2:20" ht="15.75" x14ac:dyDescent="0.25">
      <c r="B46" s="34" t="s">
        <v>2</v>
      </c>
      <c r="C46" s="35">
        <v>0.91022499999999995</v>
      </c>
      <c r="D46" s="57">
        <v>0.91022499999999995</v>
      </c>
      <c r="E46" s="36" t="s">
        <v>9</v>
      </c>
      <c r="F46" s="70"/>
      <c r="G46" s="70"/>
      <c r="H46" s="70"/>
      <c r="I46" s="4"/>
      <c r="K46" s="89">
        <f>+D46/D40</f>
        <v>4.4110134073621536E-3</v>
      </c>
    </row>
    <row r="47" spans="2:20" x14ac:dyDescent="0.25">
      <c r="B47" s="34" t="s">
        <v>36</v>
      </c>
      <c r="C47" s="35">
        <v>169.999199</v>
      </c>
      <c r="D47" s="57">
        <v>169.999199</v>
      </c>
      <c r="E47" s="36" t="s">
        <v>22</v>
      </c>
      <c r="F47" s="70"/>
      <c r="G47" s="70"/>
      <c r="H47" s="70"/>
      <c r="K47" s="91">
        <f>+D47/D40</f>
        <v>0.82382789533338119</v>
      </c>
    </row>
    <row r="48" spans="2:20" ht="15.75" x14ac:dyDescent="0.25">
      <c r="B48" s="34" t="s">
        <v>28</v>
      </c>
      <c r="C48" s="35">
        <v>0</v>
      </c>
      <c r="D48" s="57">
        <v>0</v>
      </c>
      <c r="E48" s="36" t="s">
        <v>5</v>
      </c>
      <c r="F48" s="70"/>
      <c r="G48" s="70"/>
      <c r="H48" s="70"/>
      <c r="I48" s="4"/>
      <c r="K48" s="89">
        <f>+D48/D40</f>
        <v>0</v>
      </c>
    </row>
    <row r="49" spans="2:12" x14ac:dyDescent="0.25">
      <c r="B49" s="37" t="s">
        <v>29</v>
      </c>
      <c r="C49" s="35">
        <v>0</v>
      </c>
      <c r="D49" s="57">
        <v>0</v>
      </c>
      <c r="E49" s="36" t="s">
        <v>6</v>
      </c>
      <c r="F49" s="70"/>
      <c r="G49" s="70"/>
      <c r="H49" s="70"/>
      <c r="K49" s="88">
        <f>+D49/D40</f>
        <v>0</v>
      </c>
    </row>
    <row r="50" spans="2:12" ht="15.75" x14ac:dyDescent="0.25">
      <c r="B50" s="37" t="s">
        <v>30</v>
      </c>
      <c r="C50" s="35">
        <v>0</v>
      </c>
      <c r="D50" s="57">
        <v>0</v>
      </c>
      <c r="E50" s="36" t="s">
        <v>7</v>
      </c>
      <c r="F50" s="70"/>
      <c r="G50" s="70"/>
      <c r="H50" s="70"/>
      <c r="K50" s="89">
        <f>+D50/D40</f>
        <v>0</v>
      </c>
    </row>
    <row r="51" spans="2:12" x14ac:dyDescent="0.25">
      <c r="B51" s="37" t="s">
        <v>31</v>
      </c>
      <c r="C51" s="35">
        <v>0</v>
      </c>
      <c r="D51" s="57">
        <v>0</v>
      </c>
      <c r="E51" s="36" t="s">
        <v>8</v>
      </c>
      <c r="F51" s="70"/>
      <c r="G51" s="70"/>
      <c r="H51" s="70"/>
      <c r="K51" s="88">
        <f>+D51/D40</f>
        <v>0</v>
      </c>
    </row>
    <row r="52" spans="2:12" ht="28.5" customHeight="1" x14ac:dyDescent="0.25">
      <c r="B52" s="32" t="s">
        <v>25</v>
      </c>
      <c r="C52" s="33">
        <f>SUM(C53:C63)</f>
        <v>3.5197179999999997</v>
      </c>
      <c r="D52" s="33">
        <f>SUM(D53:D63)</f>
        <v>3.6397179999999998</v>
      </c>
      <c r="E52" s="30" t="s">
        <v>26</v>
      </c>
      <c r="F52" s="71"/>
      <c r="G52" s="71"/>
      <c r="H52" s="71"/>
      <c r="K52" s="92">
        <f>+D52-C52</f>
        <v>0.12000000000000011</v>
      </c>
      <c r="L52" s="93">
        <f>+K52*1000000</f>
        <v>120000.0000000001</v>
      </c>
    </row>
    <row r="53" spans="2:12" x14ac:dyDescent="0.25">
      <c r="B53" s="34" t="s">
        <v>18</v>
      </c>
      <c r="C53" s="35">
        <v>0</v>
      </c>
      <c r="D53" s="57">
        <v>0</v>
      </c>
      <c r="E53" s="38" t="s">
        <v>13</v>
      </c>
      <c r="F53" s="72"/>
      <c r="G53" s="72"/>
      <c r="H53" s="72"/>
      <c r="K53" s="90"/>
    </row>
    <row r="54" spans="2:12" x14ac:dyDescent="0.25">
      <c r="B54" s="34" t="s">
        <v>19</v>
      </c>
      <c r="C54" s="35">
        <v>0.79739199999999999</v>
      </c>
      <c r="D54" s="57">
        <v>0.91739199999999999</v>
      </c>
      <c r="E54" s="38" t="s">
        <v>12</v>
      </c>
      <c r="F54" s="72"/>
      <c r="G54" s="72"/>
      <c r="H54" s="72"/>
    </row>
    <row r="55" spans="2:12" x14ac:dyDescent="0.25">
      <c r="B55" s="34" t="s">
        <v>20</v>
      </c>
      <c r="C55" s="35">
        <v>0</v>
      </c>
      <c r="D55" s="35">
        <v>0</v>
      </c>
      <c r="E55" s="38" t="s">
        <v>15</v>
      </c>
      <c r="F55" s="72"/>
      <c r="G55" s="72"/>
      <c r="H55" s="72"/>
    </row>
    <row r="56" spans="2:12" x14ac:dyDescent="0.25">
      <c r="B56" s="96" t="s">
        <v>0</v>
      </c>
      <c r="C56" s="97">
        <v>2.7223259999999998</v>
      </c>
      <c r="D56" s="98">
        <v>2.7223259999999998</v>
      </c>
      <c r="E56" s="99" t="s">
        <v>14</v>
      </c>
      <c r="F56" s="72"/>
      <c r="G56" s="72"/>
      <c r="H56" s="72"/>
    </row>
    <row r="57" spans="2:12" x14ac:dyDescent="0.25">
      <c r="B57" s="34" t="s">
        <v>1</v>
      </c>
      <c r="C57" s="35">
        <v>0</v>
      </c>
      <c r="D57" s="35">
        <v>0</v>
      </c>
      <c r="E57" s="38" t="s">
        <v>10</v>
      </c>
      <c r="F57" s="72"/>
      <c r="G57" s="72"/>
      <c r="H57" s="72"/>
    </row>
    <row r="58" spans="2:12" x14ac:dyDescent="0.25">
      <c r="B58" s="34" t="s">
        <v>2</v>
      </c>
      <c r="C58" s="35">
        <v>0</v>
      </c>
      <c r="D58" s="35">
        <v>0</v>
      </c>
      <c r="E58" s="38" t="s">
        <v>9</v>
      </c>
      <c r="F58" s="72"/>
      <c r="G58" s="72"/>
      <c r="H58" s="72"/>
      <c r="I58" s="4"/>
    </row>
    <row r="59" spans="2:12" x14ac:dyDescent="0.25">
      <c r="B59" s="34" t="s">
        <v>36</v>
      </c>
      <c r="C59" s="35">
        <v>0</v>
      </c>
      <c r="D59" s="35">
        <v>0</v>
      </c>
      <c r="E59" s="38" t="s">
        <v>22</v>
      </c>
      <c r="F59" s="72"/>
      <c r="G59" s="72"/>
      <c r="H59" s="72"/>
    </row>
    <row r="60" spans="2:12" x14ac:dyDescent="0.25">
      <c r="B60" s="34" t="s">
        <v>28</v>
      </c>
      <c r="C60" s="35">
        <v>0</v>
      </c>
      <c r="D60" s="35">
        <v>0</v>
      </c>
      <c r="E60" s="38" t="s">
        <v>5</v>
      </c>
      <c r="F60" s="72"/>
      <c r="G60" s="72"/>
      <c r="H60" s="72"/>
    </row>
    <row r="61" spans="2:12" x14ac:dyDescent="0.25">
      <c r="B61" s="37" t="s">
        <v>29</v>
      </c>
      <c r="C61" s="35">
        <v>0</v>
      </c>
      <c r="D61" s="35">
        <v>0</v>
      </c>
      <c r="E61" s="36" t="s">
        <v>6</v>
      </c>
      <c r="F61" s="70"/>
      <c r="G61" s="70"/>
      <c r="H61" s="70"/>
    </row>
    <row r="62" spans="2:12" x14ac:dyDescent="0.25">
      <c r="B62" s="37" t="s">
        <v>30</v>
      </c>
      <c r="C62" s="35">
        <v>0</v>
      </c>
      <c r="D62" s="35">
        <v>0</v>
      </c>
      <c r="E62" s="36" t="s">
        <v>7</v>
      </c>
      <c r="F62" s="70"/>
      <c r="G62" s="70"/>
      <c r="H62" s="70"/>
    </row>
    <row r="63" spans="2:12" ht="15.75" thickBot="1" x14ac:dyDescent="0.3">
      <c r="B63" s="39" t="s">
        <v>31</v>
      </c>
      <c r="C63" s="95">
        <v>0</v>
      </c>
      <c r="D63" s="95">
        <v>0</v>
      </c>
      <c r="E63" s="40" t="s">
        <v>8</v>
      </c>
      <c r="F63" s="70"/>
      <c r="G63" s="70"/>
      <c r="H63" s="70"/>
    </row>
    <row r="64" spans="2:12" ht="15.75" thickTop="1" x14ac:dyDescent="0.25"/>
    <row r="71" spans="3:8" x14ac:dyDescent="0.25">
      <c r="E71" s="8"/>
      <c r="F71" s="77"/>
      <c r="G71" s="77"/>
      <c r="H71" s="77"/>
    </row>
    <row r="73" spans="3:8" x14ac:dyDescent="0.25">
      <c r="C73" s="2"/>
      <c r="D73" s="2"/>
    </row>
  </sheetData>
  <mergeCells count="6">
    <mergeCell ref="B3:E3"/>
    <mergeCell ref="E4:E5"/>
    <mergeCell ref="B33:E33"/>
    <mergeCell ref="B4:B5"/>
    <mergeCell ref="B37:B38"/>
    <mergeCell ref="E37:E38"/>
  </mergeCells>
  <phoneticPr fontId="20" type="noConversion"/>
  <pageMargins left="0.2" right="0.2" top="0.5" bottom="0.5" header="0.3" footer="0.3"/>
  <pageSetup paperSize="9" scale="65" orientation="portrait" r:id="rId1"/>
</worksheet>
</file>

<file path=docMetadata/LabelInfo.xml><?xml version="1.0" encoding="utf-8"?>
<clbl:labelList xmlns:clbl="http://schemas.microsoft.com/office/2020/mipLabelMetadata">
  <clbl:label id="{6cf46c2e-64e9-484b-aa4e-3ffc4469b01c}" enabled="1" method="Privileged" siteId="{f5d8b812-606a-42ba-8cf9-3371cfe29c7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Detyrimet Kategori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Jonida Fili</cp:lastModifiedBy>
  <cp:lastPrinted>2026-03-12T13:22:31Z</cp:lastPrinted>
  <dcterms:created xsi:type="dcterms:W3CDTF">2020-11-02T11:10:40Z</dcterms:created>
  <dcterms:modified xsi:type="dcterms:W3CDTF">2026-03-12T13:27:23Z</dcterms:modified>
</cp:coreProperties>
</file>