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lma Kondakciu\DOKUMENTE ALMA\projektbuxheti 2025\ligji i buxhetit 2025\perfundimtar ligji i buxhetit 2025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Sheet1!$A$2:$R$69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8" i="1"/>
  <c r="Q69" i="1"/>
  <c r="P49" i="1" l="1"/>
  <c r="P38" i="1"/>
  <c r="P22" i="1"/>
  <c r="P18" i="1"/>
  <c r="P45" i="1"/>
  <c r="P16" i="1"/>
  <c r="P28" i="1"/>
  <c r="P56" i="1"/>
  <c r="P48" i="1"/>
  <c r="P11" i="1"/>
  <c r="O38" i="1"/>
  <c r="R69" i="1" l="1"/>
  <c r="P69" i="1"/>
  <c r="D69" i="1" l="1"/>
  <c r="N69" i="1" l="1"/>
  <c r="L69" i="1"/>
  <c r="J69" i="1"/>
  <c r="I69" i="1"/>
  <c r="H69" i="1"/>
  <c r="G69" i="1"/>
  <c r="F69" i="1"/>
  <c r="E69" i="1"/>
  <c r="M69" i="1" l="1"/>
  <c r="K69" i="1"/>
  <c r="O69" i="1"/>
</calcChain>
</file>

<file path=xl/sharedStrings.xml><?xml version="1.0" encoding="utf-8"?>
<sst xmlns="http://schemas.openxmlformats.org/spreadsheetml/2006/main" count="84" uniqueCount="83">
  <si>
    <t>Tab.3</t>
  </si>
  <si>
    <t>Në mijë lekë</t>
  </si>
  <si>
    <t>Nr.</t>
  </si>
  <si>
    <t xml:space="preserve">Bashkitë </t>
  </si>
  <si>
    <t>Transfertat e pakushtëzuara sektoriale</t>
  </si>
  <si>
    <t>Totali</t>
  </si>
  <si>
    <t>Konviktet e arsimit parauniversitar</t>
  </si>
  <si>
    <t>Arsimi parashkollor</t>
  </si>
  <si>
    <t>Arsimi parauniversitar</t>
  </si>
  <si>
    <t>Mbrojtja nga zjarri</t>
  </si>
  <si>
    <t>Mbrojtja sociale</t>
  </si>
  <si>
    <t xml:space="preserve">Administrimi i pyjeve </t>
  </si>
  <si>
    <t>Rrugët</t>
  </si>
  <si>
    <t>Ujitja dhe Kullimi</t>
  </si>
  <si>
    <t xml:space="preserve"> Klubet shumësportëshe "Partizani dhe "Studenti"</t>
  </si>
  <si>
    <t>Rritja e nivelit të pagave</t>
  </si>
  <si>
    <t>Ndarë me formulë për personelin mësimor</t>
  </si>
  <si>
    <t>Për stafin mbështetës</t>
  </si>
  <si>
    <t>Belsh</t>
  </si>
  <si>
    <t>Berat</t>
  </si>
  <si>
    <t>Bulqizë</t>
  </si>
  <si>
    <t>Cërrik</t>
  </si>
  <si>
    <t>Delvinë</t>
  </si>
  <si>
    <t>Devoll</t>
  </si>
  <si>
    <t>Dibër</t>
  </si>
  <si>
    <t>Divjakë</t>
  </si>
  <si>
    <t>Dropull</t>
  </si>
  <si>
    <t>Durrës</t>
  </si>
  <si>
    <t>Elbasan</t>
  </si>
  <si>
    <t>Fier</t>
  </si>
  <si>
    <t>Finiq</t>
  </si>
  <si>
    <t>Fushë Arrëz</t>
  </si>
  <si>
    <t>Gjirokastër</t>
  </si>
  <si>
    <t>Gramsh</t>
  </si>
  <si>
    <t>Has</t>
  </si>
  <si>
    <t>Himarë</t>
  </si>
  <si>
    <t>Kamëz</t>
  </si>
  <si>
    <t>Kavajë</t>
  </si>
  <si>
    <t>Këlcyrë</t>
  </si>
  <si>
    <t>Klos</t>
  </si>
  <si>
    <t>Kolonjë</t>
  </si>
  <si>
    <t>Konispol</t>
  </si>
  <si>
    <t>Korçë</t>
  </si>
  <si>
    <t>Krujë</t>
  </si>
  <si>
    <t>Kuçovë</t>
  </si>
  <si>
    <t>Kukës</t>
  </si>
  <si>
    <t>Kurbin</t>
  </si>
  <si>
    <t>Lezhë</t>
  </si>
  <si>
    <t>Libohovë</t>
  </si>
  <si>
    <t>Librazhd</t>
  </si>
  <si>
    <t>Lushnje</t>
  </si>
  <si>
    <t>Malësi e Madhe</t>
  </si>
  <si>
    <t>Maliq</t>
  </si>
  <si>
    <t>Mallakastër</t>
  </si>
  <si>
    <t>Mat</t>
  </si>
  <si>
    <t>Memaliaj</t>
  </si>
  <si>
    <t>Mirditë</t>
  </si>
  <si>
    <t>Patos</t>
  </si>
  <si>
    <t>Peqin</t>
  </si>
  <si>
    <t>Përmet</t>
  </si>
  <si>
    <t>Pogradec</t>
  </si>
  <si>
    <t>Poliçan</t>
  </si>
  <si>
    <t>Përrenjas</t>
  </si>
  <si>
    <t>Pukë</t>
  </si>
  <si>
    <t>Pustec</t>
  </si>
  <si>
    <t>Roskovec</t>
  </si>
  <si>
    <t>Rrogozhinë</t>
  </si>
  <si>
    <t>Sarandë</t>
  </si>
  <si>
    <t>Selenicë</t>
  </si>
  <si>
    <t>Shijak</t>
  </si>
  <si>
    <t>Shkodër</t>
  </si>
  <si>
    <t>Skrapar</t>
  </si>
  <si>
    <t>Tepelenë</t>
  </si>
  <si>
    <t>Tiranë</t>
  </si>
  <si>
    <t>Tropojë</t>
  </si>
  <si>
    <t>Dimal</t>
  </si>
  <si>
    <t>Vau i Dejës</t>
  </si>
  <si>
    <t>Vlorë</t>
  </si>
  <si>
    <t>Vorë</t>
  </si>
  <si>
    <t>Transferta e pakushtëzuar për bashkitë për vitin 2025</t>
  </si>
  <si>
    <t>Transferta e pakushtëzuar e përgjithshme  2025</t>
  </si>
  <si>
    <t>Menaxhimi i mbetjeve urbane (shtuar nga Kuvendi)</t>
  </si>
  <si>
    <t>Menaxhimi i mbetjeve urbane (Rishpërndar nga Kuvendi)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</si>
</sst>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#,##0.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Times New Roman"/>
      <family val="1"/>
    </font>
    <font>
      <b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75">
    <xf numFmtId="0" fontId="0" fillId="0" borderId="0" xfId="0"/>
    <xf numFmtId="0" fontId="3" fillId="0" borderId="0" xfId="0" applyFont="1"/>
    <xf numFmtId="0" fontId="5" fillId="0" borderId="0" xfId="2" applyFont="1"/>
    <xf numFmtId="0" fontId="5" fillId="2" borderId="0" xfId="2" applyFont="1" applyFill="1"/>
    <xf numFmtId="3" fontId="5" fillId="0" borderId="0" xfId="2" applyNumberFormat="1" applyFont="1"/>
    <xf numFmtId="3" fontId="5" fillId="2" borderId="0" xfId="2" applyNumberFormat="1" applyFont="1" applyFill="1"/>
    <xf numFmtId="0" fontId="6" fillId="0" borderId="0" xfId="2" applyFont="1" applyAlignment="1">
      <alignment horizontal="center"/>
    </xf>
    <xf numFmtId="0" fontId="8" fillId="2" borderId="8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12" xfId="2" applyFont="1" applyBorder="1" applyAlignment="1">
      <alignment horizontal="center" vertical="center"/>
    </xf>
    <xf numFmtId="0" fontId="11" fillId="2" borderId="13" xfId="2" applyFont="1" applyFill="1" applyBorder="1"/>
    <xf numFmtId="3" fontId="11" fillId="2" borderId="5" xfId="2" applyNumberFormat="1" applyFont="1" applyFill="1" applyBorder="1" applyAlignment="1">
      <alignment horizontal="right" indent="1"/>
    </xf>
    <xf numFmtId="3" fontId="11" fillId="2" borderId="5" xfId="2" applyNumberFormat="1" applyFont="1" applyFill="1" applyBorder="1"/>
    <xf numFmtId="3" fontId="11" fillId="2" borderId="4" xfId="2" applyNumberFormat="1" applyFont="1" applyFill="1" applyBorder="1"/>
    <xf numFmtId="3" fontId="8" fillId="0" borderId="14" xfId="2" applyNumberFormat="1" applyFont="1" applyBorder="1"/>
    <xf numFmtId="3" fontId="3" fillId="0" borderId="0" xfId="0" applyNumberFormat="1" applyFont="1"/>
    <xf numFmtId="9" fontId="3" fillId="0" borderId="0" xfId="1" applyFont="1" applyFill="1" applyBorder="1"/>
    <xf numFmtId="9" fontId="3" fillId="0" borderId="0" xfId="0" applyNumberFormat="1" applyFont="1"/>
    <xf numFmtId="0" fontId="11" fillId="0" borderId="3" xfId="2" applyFont="1" applyBorder="1" applyAlignment="1">
      <alignment horizontal="center" vertical="center"/>
    </xf>
    <xf numFmtId="0" fontId="11" fillId="2" borderId="15" xfId="2" applyFont="1" applyFill="1" applyBorder="1"/>
    <xf numFmtId="3" fontId="11" fillId="2" borderId="16" xfId="2" applyNumberFormat="1" applyFont="1" applyFill="1" applyBorder="1" applyAlignment="1">
      <alignment horizontal="right" indent="1"/>
    </xf>
    <xf numFmtId="3" fontId="11" fillId="2" borderId="16" xfId="2" applyNumberFormat="1" applyFont="1" applyFill="1" applyBorder="1"/>
    <xf numFmtId="0" fontId="11" fillId="2" borderId="3" xfId="2" applyFont="1" applyFill="1" applyBorder="1" applyAlignment="1">
      <alignment horizontal="center" vertical="center"/>
    </xf>
    <xf numFmtId="3" fontId="12" fillId="2" borderId="16" xfId="0" applyNumberFormat="1" applyFont="1" applyFill="1" applyBorder="1" applyAlignment="1">
      <alignment horizontal="right"/>
    </xf>
    <xf numFmtId="0" fontId="11" fillId="0" borderId="15" xfId="2" applyFont="1" applyBorder="1"/>
    <xf numFmtId="3" fontId="11" fillId="2" borderId="16" xfId="0" applyNumberFormat="1" applyFont="1" applyFill="1" applyBorder="1"/>
    <xf numFmtId="0" fontId="11" fillId="0" borderId="17" xfId="2" applyFont="1" applyBorder="1" applyAlignment="1">
      <alignment horizontal="center" vertical="center"/>
    </xf>
    <xf numFmtId="3" fontId="8" fillId="2" borderId="19" xfId="2" applyNumberFormat="1" applyFont="1" applyFill="1" applyBorder="1" applyAlignment="1">
      <alignment horizontal="right" vertical="center"/>
    </xf>
    <xf numFmtId="3" fontId="8" fillId="2" borderId="0" xfId="2" applyNumberFormat="1" applyFont="1" applyFill="1" applyAlignment="1">
      <alignment horizontal="right" vertical="center"/>
    </xf>
    <xf numFmtId="165" fontId="3" fillId="0" borderId="0" xfId="0" applyNumberFormat="1" applyFont="1"/>
    <xf numFmtId="0" fontId="3" fillId="0" borderId="0" xfId="0" applyFont="1" applyAlignment="1">
      <alignment wrapText="1"/>
    </xf>
    <xf numFmtId="3" fontId="11" fillId="2" borderId="0" xfId="2" applyNumberFormat="1" applyFont="1" applyFill="1" applyAlignment="1">
      <alignment horizontal="right" vertical="center"/>
    </xf>
    <xf numFmtId="3" fontId="3" fillId="0" borderId="0" xfId="0" applyNumberFormat="1" applyFont="1" applyAlignment="1">
      <alignment wrapText="1"/>
    </xf>
    <xf numFmtId="0" fontId="3" fillId="3" borderId="0" xfId="0" applyFont="1" applyFill="1"/>
    <xf numFmtId="0" fontId="3" fillId="3" borderId="0" xfId="0" applyFont="1" applyFill="1" applyAlignment="1">
      <alignment horizontal="center" vertical="center" wrapText="1"/>
    </xf>
    <xf numFmtId="3" fontId="3" fillId="4" borderId="0" xfId="0" applyNumberFormat="1" applyFont="1" applyFill="1"/>
    <xf numFmtId="3" fontId="3" fillId="3" borderId="0" xfId="0" applyNumberFormat="1" applyFont="1" applyFill="1"/>
    <xf numFmtId="3" fontId="8" fillId="4" borderId="0" xfId="2" applyNumberFormat="1" applyFont="1" applyFill="1" applyAlignment="1">
      <alignment horizontal="right" vertical="center"/>
    </xf>
    <xf numFmtId="3" fontId="13" fillId="3" borderId="0" xfId="0" applyNumberFormat="1" applyFont="1" applyFill="1"/>
    <xf numFmtId="3" fontId="14" fillId="3" borderId="0" xfId="0" applyNumberFormat="1" applyFont="1" applyFill="1" applyAlignment="1">
      <alignment horizontal="right" vertical="center"/>
    </xf>
    <xf numFmtId="164" fontId="3" fillId="3" borderId="0" xfId="1" applyNumberFormat="1" applyFont="1" applyFill="1" applyBorder="1"/>
    <xf numFmtId="0" fontId="3" fillId="3" borderId="0" xfId="0" applyFont="1" applyFill="1" applyBorder="1"/>
    <xf numFmtId="3" fontId="3" fillId="4" borderId="0" xfId="0" applyNumberFormat="1" applyFont="1" applyFill="1" applyBorder="1"/>
    <xf numFmtId="0" fontId="8" fillId="4" borderId="0" xfId="2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2" applyFont="1" applyAlignment="1">
      <alignment horizontal="right"/>
    </xf>
    <xf numFmtId="0" fontId="8" fillId="0" borderId="1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8" fillId="2" borderId="21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22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2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27" xfId="2" applyFont="1" applyFill="1" applyBorder="1" applyAlignment="1">
      <alignment horizontal="center" vertical="center" wrapText="1"/>
    </xf>
  </cellXfs>
  <cellStyles count="4">
    <cellStyle name="Normal" xfId="0" builtinId="0"/>
    <cellStyle name="Normal_Tabela Bashkite" xfId="2"/>
    <cellStyle name="Normal_Tabela Bashkite_Tabela Bashkite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94"/>
  <sheetViews>
    <sheetView tabSelected="1" zoomScaleNormal="100" workbookViewId="0">
      <selection activeCell="T15" sqref="T15"/>
    </sheetView>
  </sheetViews>
  <sheetFormatPr defaultColWidth="9.140625" defaultRowHeight="15" x14ac:dyDescent="0.25"/>
  <cols>
    <col min="1" max="1" width="1.28515625" style="1" customWidth="1"/>
    <col min="2" max="2" width="3.42578125" style="1" customWidth="1"/>
    <col min="3" max="3" width="15.7109375" style="1" customWidth="1"/>
    <col min="4" max="4" width="13.28515625" style="1" customWidth="1"/>
    <col min="5" max="5" width="9.28515625" style="1" customWidth="1"/>
    <col min="6" max="6" width="11.42578125" style="1" customWidth="1"/>
    <col min="7" max="7" width="11.140625" style="1" customWidth="1"/>
    <col min="8" max="8" width="11.28515625" style="1" customWidth="1"/>
    <col min="9" max="9" width="9.28515625" style="1" customWidth="1"/>
    <col min="10" max="10" width="11.7109375" style="1" customWidth="1"/>
    <col min="11" max="11" width="12.85546875" style="1" customWidth="1"/>
    <col min="12" max="12" width="8.140625" style="1" customWidth="1"/>
    <col min="13" max="13" width="10.7109375" style="1" customWidth="1"/>
    <col min="14" max="14" width="11" style="1" customWidth="1"/>
    <col min="15" max="16" width="14" style="1" customWidth="1"/>
    <col min="17" max="18" width="12.85546875" style="1" customWidth="1"/>
    <col min="19" max="19" width="14.5703125" style="1" customWidth="1"/>
    <col min="20" max="20" width="15.140625" style="1" customWidth="1"/>
    <col min="21" max="21" width="19.5703125" style="1" customWidth="1"/>
    <col min="22" max="22" width="14.140625" style="1" customWidth="1"/>
    <col min="23" max="23" width="9.5703125" style="1" bestFit="1" customWidth="1"/>
    <col min="24" max="16384" width="9.140625" style="1"/>
  </cols>
  <sheetData>
    <row r="2" spans="1:27" ht="15.75" x14ac:dyDescent="0.25">
      <c r="A2" s="46" t="s">
        <v>79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27" x14ac:dyDescent="0.25">
      <c r="A3" s="2"/>
      <c r="B3" s="1" t="s">
        <v>0</v>
      </c>
      <c r="C3" s="2"/>
      <c r="D3" s="3"/>
      <c r="E3" s="2"/>
      <c r="F3" s="2"/>
      <c r="G3" s="2"/>
      <c r="H3" s="2"/>
      <c r="I3" s="2"/>
      <c r="J3" s="2"/>
      <c r="K3" s="2"/>
      <c r="L3" s="4"/>
      <c r="M3" s="5"/>
      <c r="N3" s="5"/>
      <c r="O3" s="5"/>
      <c r="P3" s="5"/>
      <c r="Q3" s="5"/>
    </row>
    <row r="4" spans="1:27" ht="21" thickBo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47" t="s">
        <v>1</v>
      </c>
      <c r="M4" s="47"/>
      <c r="N4" s="47"/>
      <c r="O4" s="47"/>
      <c r="P4" s="47"/>
      <c r="Q4" s="47"/>
      <c r="R4" s="47"/>
      <c r="T4" s="42"/>
      <c r="U4" s="34"/>
      <c r="V4" s="34"/>
    </row>
    <row r="5" spans="1:27" ht="26.25" customHeight="1" thickBot="1" x14ac:dyDescent="0.3">
      <c r="B5" s="48" t="s">
        <v>2</v>
      </c>
      <c r="C5" s="48" t="s">
        <v>3</v>
      </c>
      <c r="D5" s="51" t="s">
        <v>80</v>
      </c>
      <c r="E5" s="63" t="s">
        <v>4</v>
      </c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5"/>
      <c r="R5" s="51" t="s">
        <v>5</v>
      </c>
      <c r="T5" s="42"/>
      <c r="U5" s="34"/>
      <c r="V5" s="34"/>
    </row>
    <row r="6" spans="1:27" x14ac:dyDescent="0.25">
      <c r="B6" s="49"/>
      <c r="C6" s="49"/>
      <c r="D6" s="52"/>
      <c r="E6" s="54" t="s">
        <v>6</v>
      </c>
      <c r="F6" s="56" t="s">
        <v>7</v>
      </c>
      <c r="G6" s="57"/>
      <c r="H6" s="56" t="s">
        <v>8</v>
      </c>
      <c r="I6" s="68" t="s">
        <v>9</v>
      </c>
      <c r="J6" s="57" t="s">
        <v>10</v>
      </c>
      <c r="K6" s="68" t="s">
        <v>11</v>
      </c>
      <c r="L6" s="71" t="s">
        <v>12</v>
      </c>
      <c r="M6" s="61" t="s">
        <v>13</v>
      </c>
      <c r="N6" s="56" t="s">
        <v>14</v>
      </c>
      <c r="O6" s="59" t="s">
        <v>15</v>
      </c>
      <c r="P6" s="59" t="s">
        <v>82</v>
      </c>
      <c r="Q6" s="73" t="s">
        <v>81</v>
      </c>
      <c r="R6" s="52"/>
      <c r="T6" s="44"/>
      <c r="U6" s="45"/>
      <c r="V6" s="34"/>
    </row>
    <row r="7" spans="1:27" ht="64.5" thickBot="1" x14ac:dyDescent="0.3">
      <c r="B7" s="50"/>
      <c r="C7" s="50"/>
      <c r="D7" s="53"/>
      <c r="E7" s="55"/>
      <c r="F7" s="7" t="s">
        <v>16</v>
      </c>
      <c r="G7" s="7" t="s">
        <v>17</v>
      </c>
      <c r="H7" s="58"/>
      <c r="I7" s="69"/>
      <c r="J7" s="70"/>
      <c r="K7" s="69"/>
      <c r="L7" s="72"/>
      <c r="M7" s="62"/>
      <c r="N7" s="58"/>
      <c r="O7" s="60"/>
      <c r="P7" s="60"/>
      <c r="Q7" s="74"/>
      <c r="R7" s="53"/>
      <c r="S7" s="8"/>
      <c r="T7" s="44"/>
      <c r="U7" s="45"/>
      <c r="V7" s="35"/>
      <c r="W7" s="9"/>
    </row>
    <row r="8" spans="1:27" x14ac:dyDescent="0.25">
      <c r="B8" s="10">
        <v>1</v>
      </c>
      <c r="C8" s="11" t="s">
        <v>18</v>
      </c>
      <c r="D8" s="12">
        <v>178528.4750148888</v>
      </c>
      <c r="E8" s="13">
        <v>0</v>
      </c>
      <c r="F8" s="13">
        <v>40816.26973542053</v>
      </c>
      <c r="G8" s="13">
        <v>1748.096815098002</v>
      </c>
      <c r="H8" s="13">
        <v>1566.6554601409641</v>
      </c>
      <c r="I8" s="13">
        <v>19645.779752685103</v>
      </c>
      <c r="J8" s="13">
        <v>0</v>
      </c>
      <c r="K8" s="13">
        <v>1094.7689199823396</v>
      </c>
      <c r="L8" s="13">
        <v>10020.648740464614</v>
      </c>
      <c r="M8" s="13">
        <v>11604.592948067237</v>
      </c>
      <c r="N8" s="13">
        <v>0</v>
      </c>
      <c r="O8" s="14">
        <v>37643.109032036322</v>
      </c>
      <c r="P8" s="14">
        <v>3183.13588782024</v>
      </c>
      <c r="Q8" s="14"/>
      <c r="R8" s="15">
        <f>D8+E8+F8+G8+H8+I8+J8+K8+L8+M8+N8+O8+P8+Q8</f>
        <v>305851.53230660415</v>
      </c>
      <c r="S8" s="16"/>
      <c r="T8" s="43"/>
      <c r="U8" s="37"/>
      <c r="V8" s="37"/>
      <c r="W8" s="16"/>
      <c r="X8" s="16"/>
      <c r="Y8" s="17"/>
      <c r="Z8" s="17"/>
      <c r="AA8" s="18"/>
    </row>
    <row r="9" spans="1:27" x14ac:dyDescent="0.25">
      <c r="B9" s="19">
        <v>2</v>
      </c>
      <c r="C9" s="20" t="s">
        <v>19</v>
      </c>
      <c r="D9" s="21">
        <v>476758.50740917819</v>
      </c>
      <c r="E9" s="22">
        <v>30230.513507402338</v>
      </c>
      <c r="F9" s="22">
        <v>160068.99912619207</v>
      </c>
      <c r="G9" s="22">
        <v>50968.345392730829</v>
      </c>
      <c r="H9" s="22">
        <v>17476.556458468709</v>
      </c>
      <c r="I9" s="22">
        <v>46480.710741322328</v>
      </c>
      <c r="J9" s="22">
        <v>26207.849816331855</v>
      </c>
      <c r="K9" s="22">
        <v>6999.7746925655047</v>
      </c>
      <c r="L9" s="22">
        <v>6174.9821560709261</v>
      </c>
      <c r="M9" s="22">
        <v>17463.321502186638</v>
      </c>
      <c r="N9" s="13">
        <v>0</v>
      </c>
      <c r="O9" s="14">
        <v>68465.241199637647</v>
      </c>
      <c r="P9" s="14">
        <v>0</v>
      </c>
      <c r="Q9" s="14"/>
      <c r="R9" s="15">
        <f t="shared" ref="R9:R68" si="0">D9+E9+F9+G9+H9+I9+J9+K9+L9+M9+N9+O9+P9+Q9</f>
        <v>907294.802002087</v>
      </c>
      <c r="S9" s="16"/>
      <c r="T9" s="43"/>
      <c r="U9" s="37"/>
      <c r="V9" s="37"/>
      <c r="W9" s="16"/>
      <c r="X9" s="16"/>
      <c r="Y9" s="17"/>
      <c r="Z9" s="17"/>
      <c r="AA9" s="18"/>
    </row>
    <row r="10" spans="1:27" x14ac:dyDescent="0.25">
      <c r="B10" s="19">
        <v>3</v>
      </c>
      <c r="C10" s="20" t="s">
        <v>20</v>
      </c>
      <c r="D10" s="21">
        <v>374191.81081808906</v>
      </c>
      <c r="E10" s="22">
        <v>0</v>
      </c>
      <c r="F10" s="22">
        <v>82018.678519403678</v>
      </c>
      <c r="G10" s="22">
        <v>12660.824023781777</v>
      </c>
      <c r="H10" s="22">
        <v>0</v>
      </c>
      <c r="I10" s="22">
        <v>26248.048020368489</v>
      </c>
      <c r="J10" s="22">
        <v>0</v>
      </c>
      <c r="K10" s="22">
        <v>17200.602678540956</v>
      </c>
      <c r="L10" s="22">
        <v>36565.7612549037</v>
      </c>
      <c r="M10" s="22">
        <v>15584.882410766768</v>
      </c>
      <c r="N10" s="13">
        <v>0</v>
      </c>
      <c r="O10" s="14">
        <v>47404.540643471613</v>
      </c>
      <c r="P10" s="14">
        <v>0</v>
      </c>
      <c r="Q10" s="14"/>
      <c r="R10" s="15">
        <f t="shared" si="0"/>
        <v>611875.14836932614</v>
      </c>
      <c r="S10" s="16"/>
      <c r="T10" s="43"/>
      <c r="U10" s="37"/>
      <c r="V10" s="37"/>
      <c r="W10" s="16"/>
      <c r="X10" s="16"/>
      <c r="Y10" s="17"/>
      <c r="Z10" s="17"/>
      <c r="AA10" s="18"/>
    </row>
    <row r="11" spans="1:27" x14ac:dyDescent="0.25">
      <c r="B11" s="19">
        <v>4</v>
      </c>
      <c r="C11" s="20" t="s">
        <v>21</v>
      </c>
      <c r="D11" s="21">
        <v>222570.16848728477</v>
      </c>
      <c r="E11" s="22">
        <v>5074.6665369100965</v>
      </c>
      <c r="F11" s="22">
        <v>68519.898181414799</v>
      </c>
      <c r="G11" s="22">
        <v>6926.6546709903769</v>
      </c>
      <c r="H11" s="22">
        <v>7057.5447480884586</v>
      </c>
      <c r="I11" s="22">
        <v>20296.960919592984</v>
      </c>
      <c r="J11" s="22">
        <v>0</v>
      </c>
      <c r="K11" s="22">
        <v>2682.6728416580108</v>
      </c>
      <c r="L11" s="22">
        <v>2301.0016899880579</v>
      </c>
      <c r="M11" s="22">
        <v>18680.634078662919</v>
      </c>
      <c r="N11" s="13">
        <v>0</v>
      </c>
      <c r="O11" s="14">
        <v>40143.149633911409</v>
      </c>
      <c r="P11" s="14">
        <f>6896.79442361052-1897</f>
        <v>4999.7944236105204</v>
      </c>
      <c r="Q11" s="14"/>
      <c r="R11" s="15">
        <f t="shared" si="0"/>
        <v>399253.14621211233</v>
      </c>
      <c r="S11" s="16"/>
      <c r="T11" s="43"/>
      <c r="U11" s="37"/>
      <c r="V11" s="37"/>
      <c r="W11" s="16"/>
      <c r="X11" s="16"/>
      <c r="Y11" s="17"/>
      <c r="Z11" s="17"/>
      <c r="AA11" s="18"/>
    </row>
    <row r="12" spans="1:27" x14ac:dyDescent="0.25">
      <c r="B12" s="19">
        <v>5</v>
      </c>
      <c r="C12" s="20" t="s">
        <v>22</v>
      </c>
      <c r="D12" s="21">
        <v>91295.613233884127</v>
      </c>
      <c r="E12" s="22">
        <v>0</v>
      </c>
      <c r="F12" s="22">
        <v>31114.630579660006</v>
      </c>
      <c r="G12" s="22">
        <v>6371.0431740913536</v>
      </c>
      <c r="H12" s="22">
        <v>2282.7424239964353</v>
      </c>
      <c r="I12" s="22">
        <v>19786.802920849193</v>
      </c>
      <c r="J12" s="22">
        <v>0</v>
      </c>
      <c r="K12" s="22">
        <v>3136.8506665970722</v>
      </c>
      <c r="L12" s="22">
        <v>4316.6336028891192</v>
      </c>
      <c r="M12" s="22">
        <v>11604.592948067237</v>
      </c>
      <c r="N12" s="13">
        <v>0</v>
      </c>
      <c r="O12" s="14">
        <v>27665.494682712437</v>
      </c>
      <c r="P12" s="14">
        <v>0</v>
      </c>
      <c r="Q12" s="14"/>
      <c r="R12" s="15">
        <f t="shared" si="0"/>
        <v>197574.40423274698</v>
      </c>
      <c r="S12" s="16"/>
      <c r="T12" s="43"/>
      <c r="U12" s="37"/>
      <c r="V12" s="37"/>
      <c r="W12" s="16"/>
      <c r="X12" s="16"/>
      <c r="Y12" s="17"/>
      <c r="Z12" s="17"/>
      <c r="AA12" s="18"/>
    </row>
    <row r="13" spans="1:27" x14ac:dyDescent="0.25">
      <c r="B13" s="19">
        <v>6</v>
      </c>
      <c r="C13" s="20" t="s">
        <v>23</v>
      </c>
      <c r="D13" s="21">
        <v>293215.38169710018</v>
      </c>
      <c r="E13" s="22">
        <v>0</v>
      </c>
      <c r="F13" s="22">
        <v>83597.49143985931</v>
      </c>
      <c r="G13" s="22">
        <v>4378.0069052446543</v>
      </c>
      <c r="H13" s="22">
        <v>3162.2940091677096</v>
      </c>
      <c r="I13" s="22">
        <v>20046.152883411116</v>
      </c>
      <c r="J13" s="22">
        <v>0</v>
      </c>
      <c r="K13" s="22">
        <v>5629.6218849986381</v>
      </c>
      <c r="L13" s="22">
        <v>13293.564576717301</v>
      </c>
      <c r="M13" s="22">
        <v>13483.032101278641</v>
      </c>
      <c r="N13" s="13">
        <v>0</v>
      </c>
      <c r="O13" s="14">
        <v>49640.47667283703</v>
      </c>
      <c r="P13" s="14">
        <v>0</v>
      </c>
      <c r="Q13" s="14">
        <v>8000</v>
      </c>
      <c r="R13" s="15">
        <f t="shared" si="0"/>
        <v>494446.02217061463</v>
      </c>
      <c r="S13" s="16"/>
      <c r="T13" s="43"/>
      <c r="U13" s="37"/>
      <c r="V13" s="37"/>
      <c r="W13" s="16"/>
      <c r="X13" s="16"/>
      <c r="Y13" s="17"/>
      <c r="Z13" s="17"/>
      <c r="AA13" s="18"/>
    </row>
    <row r="14" spans="1:27" x14ac:dyDescent="0.25">
      <c r="B14" s="19">
        <v>7</v>
      </c>
      <c r="C14" s="20" t="s">
        <v>24</v>
      </c>
      <c r="D14" s="21">
        <v>577796.76114033838</v>
      </c>
      <c r="E14" s="22">
        <v>26581.586621910017</v>
      </c>
      <c r="F14" s="22">
        <v>188817.21208615717</v>
      </c>
      <c r="G14" s="22">
        <v>37588.232742702261</v>
      </c>
      <c r="H14" s="22">
        <v>11956.21976906276</v>
      </c>
      <c r="I14" s="22">
        <v>38749.435072021661</v>
      </c>
      <c r="J14" s="22">
        <v>0</v>
      </c>
      <c r="K14" s="22">
        <v>10198.510926504094</v>
      </c>
      <c r="L14" s="22">
        <v>17923.311778105857</v>
      </c>
      <c r="M14" s="22">
        <v>16524.101956476694</v>
      </c>
      <c r="N14" s="13">
        <v>0</v>
      </c>
      <c r="O14" s="14">
        <v>74319.919331391109</v>
      </c>
      <c r="P14" s="14">
        <v>0</v>
      </c>
      <c r="Q14" s="14"/>
      <c r="R14" s="15">
        <f t="shared" si="0"/>
        <v>1000455.2914246699</v>
      </c>
      <c r="S14" s="16"/>
      <c r="T14" s="43"/>
      <c r="U14" s="37"/>
      <c r="V14" s="37"/>
      <c r="W14" s="16"/>
      <c r="X14" s="16"/>
      <c r="Y14" s="17"/>
      <c r="Z14" s="17"/>
      <c r="AA14" s="18"/>
    </row>
    <row r="15" spans="1:27" x14ac:dyDescent="0.25">
      <c r="B15" s="19">
        <v>8</v>
      </c>
      <c r="C15" s="20" t="s">
        <v>25</v>
      </c>
      <c r="D15" s="21">
        <v>297093.64797462826</v>
      </c>
      <c r="E15" s="22">
        <v>0</v>
      </c>
      <c r="F15" s="22">
        <v>82526.775742740778</v>
      </c>
      <c r="G15" s="22">
        <v>1911.7739444457682</v>
      </c>
      <c r="H15" s="22">
        <v>1645.4894619102881</v>
      </c>
      <c r="I15" s="22">
        <v>19011.005588061973</v>
      </c>
      <c r="J15" s="22">
        <v>0</v>
      </c>
      <c r="K15" s="22">
        <v>1099.6242632565618</v>
      </c>
      <c r="L15" s="22">
        <v>9925.9121812027824</v>
      </c>
      <c r="M15" s="22">
        <v>35358.520182972054</v>
      </c>
      <c r="N15" s="13">
        <v>0</v>
      </c>
      <c r="O15" s="14">
        <v>41043.007134296437</v>
      </c>
      <c r="P15" s="14">
        <v>15599.001</v>
      </c>
      <c r="Q15" s="14"/>
      <c r="R15" s="15">
        <f t="shared" si="0"/>
        <v>505214.75747351494</v>
      </c>
      <c r="S15" s="16"/>
      <c r="T15" s="43"/>
      <c r="U15" s="37"/>
      <c r="V15" s="37"/>
      <c r="W15" s="16"/>
      <c r="X15" s="16"/>
      <c r="Y15" s="17"/>
      <c r="Z15" s="17"/>
      <c r="AA15" s="18"/>
    </row>
    <row r="16" spans="1:27" x14ac:dyDescent="0.25">
      <c r="B16" s="19">
        <v>9</v>
      </c>
      <c r="C16" s="20" t="s">
        <v>26</v>
      </c>
      <c r="D16" s="21">
        <v>121813.32839307994</v>
      </c>
      <c r="E16" s="22">
        <v>0</v>
      </c>
      <c r="F16" s="22">
        <v>4130.0329633950023</v>
      </c>
      <c r="G16" s="22">
        <v>555.61149689902379</v>
      </c>
      <c r="H16" s="22">
        <v>1456.5197223749969</v>
      </c>
      <c r="I16" s="22">
        <v>19645.779752685103</v>
      </c>
      <c r="J16" s="22">
        <v>0</v>
      </c>
      <c r="K16" s="22">
        <v>5571.243905188664</v>
      </c>
      <c r="L16" s="22">
        <v>6425.5835839428328</v>
      </c>
      <c r="M16" s="22">
        <v>7305.2904669405243</v>
      </c>
      <c r="N16" s="13">
        <v>0</v>
      </c>
      <c r="O16" s="14">
        <v>28130.990151921862</v>
      </c>
      <c r="P16" s="14">
        <f>15279.0522615372-8279</f>
        <v>7000.0522615371992</v>
      </c>
      <c r="Q16" s="14"/>
      <c r="R16" s="15">
        <f t="shared" si="0"/>
        <v>202034.43269796518</v>
      </c>
      <c r="S16" s="16"/>
      <c r="T16" s="43"/>
      <c r="U16" s="37"/>
      <c r="V16" s="37"/>
      <c r="W16" s="16"/>
      <c r="X16" s="16"/>
      <c r="Y16" s="17"/>
      <c r="Z16" s="17"/>
      <c r="AA16" s="18"/>
    </row>
    <row r="17" spans="2:27" x14ac:dyDescent="0.25">
      <c r="B17" s="19">
        <v>10</v>
      </c>
      <c r="C17" s="20" t="s">
        <v>27</v>
      </c>
      <c r="D17" s="21">
        <v>1379231.0368121115</v>
      </c>
      <c r="E17" s="22">
        <v>25107.516818331369</v>
      </c>
      <c r="F17" s="22">
        <v>290138.34414654865</v>
      </c>
      <c r="G17" s="22">
        <v>64347.305562213485</v>
      </c>
      <c r="H17" s="22">
        <v>23999.909691258697</v>
      </c>
      <c r="I17" s="22">
        <v>94507.528552845994</v>
      </c>
      <c r="J17" s="22">
        <v>0</v>
      </c>
      <c r="K17" s="22">
        <v>3971.5546378513391</v>
      </c>
      <c r="L17" s="22">
        <v>30634.371981900451</v>
      </c>
      <c r="M17" s="22">
        <v>53277.981045597029</v>
      </c>
      <c r="N17" s="13">
        <v>0</v>
      </c>
      <c r="O17" s="14">
        <v>124803.73746979595</v>
      </c>
      <c r="P17" s="14">
        <v>250406.6898418589</v>
      </c>
      <c r="Q17" s="14"/>
      <c r="R17" s="15">
        <f t="shared" si="0"/>
        <v>2340425.9765603137</v>
      </c>
      <c r="S17" s="16"/>
      <c r="T17" s="43"/>
      <c r="U17" s="37"/>
      <c r="V17" s="37"/>
      <c r="W17" s="16"/>
      <c r="X17" s="16"/>
      <c r="Y17" s="17"/>
      <c r="Z17" s="17"/>
      <c r="AA17" s="18"/>
    </row>
    <row r="18" spans="2:27" x14ac:dyDescent="0.25">
      <c r="B18" s="19">
        <v>11</v>
      </c>
      <c r="C18" s="20" t="s">
        <v>28</v>
      </c>
      <c r="D18" s="21">
        <v>1007135.025234892</v>
      </c>
      <c r="E18" s="22">
        <v>31414.602371348206</v>
      </c>
      <c r="F18" s="22">
        <v>340747.15451129683</v>
      </c>
      <c r="G18" s="22">
        <v>73903.870323350537</v>
      </c>
      <c r="H18" s="22">
        <v>42409.867504924339</v>
      </c>
      <c r="I18" s="22">
        <v>70201.920433748048</v>
      </c>
      <c r="J18" s="22">
        <v>23311.192731368857</v>
      </c>
      <c r="K18" s="22">
        <v>15055.314407589984</v>
      </c>
      <c r="L18" s="22">
        <v>22299.772407889068</v>
      </c>
      <c r="M18" s="22">
        <v>17463.321502186638</v>
      </c>
      <c r="N18" s="13">
        <v>0</v>
      </c>
      <c r="O18" s="14">
        <v>140619.38226282503</v>
      </c>
      <c r="P18" s="14">
        <f>18992.7107973274+9935</f>
        <v>28927.7107973274</v>
      </c>
      <c r="Q18" s="14"/>
      <c r="R18" s="15">
        <f t="shared" si="0"/>
        <v>1813489.1344887468</v>
      </c>
      <c r="S18" s="16"/>
      <c r="T18" s="36"/>
      <c r="U18" s="37"/>
      <c r="V18" s="37"/>
      <c r="W18" s="16"/>
      <c r="X18" s="16"/>
      <c r="Y18" s="17"/>
      <c r="Z18" s="17"/>
      <c r="AA18" s="18"/>
    </row>
    <row r="19" spans="2:27" x14ac:dyDescent="0.25">
      <c r="B19" s="19">
        <v>12</v>
      </c>
      <c r="C19" s="20" t="s">
        <v>29</v>
      </c>
      <c r="D19" s="21">
        <v>893256.92071482388</v>
      </c>
      <c r="E19" s="22">
        <v>23493.14196244079</v>
      </c>
      <c r="F19" s="22">
        <v>259676.47609011777</v>
      </c>
      <c r="G19" s="22">
        <v>52878.966856630694</v>
      </c>
      <c r="H19" s="22">
        <v>13975.851520837539</v>
      </c>
      <c r="I19" s="22">
        <v>64339.407437449467</v>
      </c>
      <c r="J19" s="22">
        <v>28690.664802219762</v>
      </c>
      <c r="K19" s="22">
        <v>5001.8046038802304</v>
      </c>
      <c r="L19" s="22">
        <v>10873.016718180348</v>
      </c>
      <c r="M19" s="22">
        <v>69589.491471550151</v>
      </c>
      <c r="N19" s="13">
        <v>0</v>
      </c>
      <c r="O19" s="14">
        <v>130639.02553520988</v>
      </c>
      <c r="P19" s="14">
        <v>20798.668000000001</v>
      </c>
      <c r="Q19" s="14"/>
      <c r="R19" s="15">
        <f t="shared" si="0"/>
        <v>1573213.4357133408</v>
      </c>
      <c r="S19" s="16"/>
      <c r="T19" s="36"/>
      <c r="U19" s="37"/>
      <c r="V19" s="37"/>
      <c r="W19" s="16"/>
      <c r="X19" s="16"/>
      <c r="Y19" s="17"/>
      <c r="Z19" s="17"/>
      <c r="AA19" s="18"/>
    </row>
    <row r="20" spans="2:27" x14ac:dyDescent="0.25">
      <c r="B20" s="19">
        <v>13</v>
      </c>
      <c r="C20" s="20" t="s">
        <v>30</v>
      </c>
      <c r="D20" s="21">
        <v>182963.13855467734</v>
      </c>
      <c r="E20" s="22">
        <v>0</v>
      </c>
      <c r="F20" s="22">
        <v>13493.624396631531</v>
      </c>
      <c r="G20" s="22">
        <v>1733.1733658011271</v>
      </c>
      <c r="H20" s="22">
        <v>0</v>
      </c>
      <c r="I20" s="22">
        <v>28693.722982504554</v>
      </c>
      <c r="J20" s="1">
        <v>0</v>
      </c>
      <c r="K20" s="22">
        <v>4478.4948916216035</v>
      </c>
      <c r="L20" s="22">
        <v>3581.8871743300078</v>
      </c>
      <c r="M20" s="22">
        <v>18402.541047896586</v>
      </c>
      <c r="N20" s="13">
        <v>0</v>
      </c>
      <c r="O20" s="14">
        <v>33673.010394498153</v>
      </c>
      <c r="P20" s="14">
        <v>0</v>
      </c>
      <c r="Q20" s="14"/>
      <c r="R20" s="15">
        <f t="shared" si="0"/>
        <v>287019.59280796093</v>
      </c>
      <c r="S20" s="16"/>
      <c r="T20" s="36"/>
      <c r="U20" s="37"/>
      <c r="V20" s="37"/>
      <c r="W20" s="16"/>
      <c r="X20" s="16"/>
      <c r="Y20" s="17"/>
      <c r="Z20" s="17"/>
      <c r="AA20" s="18"/>
    </row>
    <row r="21" spans="2:27" x14ac:dyDescent="0.25">
      <c r="B21" s="19">
        <v>14</v>
      </c>
      <c r="C21" s="20" t="s">
        <v>31</v>
      </c>
      <c r="D21" s="21">
        <v>108997.46711090913</v>
      </c>
      <c r="E21" s="22">
        <v>0</v>
      </c>
      <c r="F21" s="22">
        <v>34854.588001043128</v>
      </c>
      <c r="G21" s="22">
        <v>12742.086348182707</v>
      </c>
      <c r="H21" s="22">
        <v>5913.0281561573302</v>
      </c>
      <c r="I21" s="22">
        <v>27364.863404547286</v>
      </c>
      <c r="J21" s="22">
        <v>0</v>
      </c>
      <c r="K21" s="22">
        <v>23138.103109373529</v>
      </c>
      <c r="L21" s="22">
        <v>17137.093435073206</v>
      </c>
      <c r="M21" s="22">
        <v>3325.001004240999</v>
      </c>
      <c r="N21" s="13">
        <v>0</v>
      </c>
      <c r="O21" s="14">
        <v>28193.141019199342</v>
      </c>
      <c r="P21" s="14">
        <v>954.940766346072</v>
      </c>
      <c r="Q21" s="14"/>
      <c r="R21" s="15">
        <f t="shared" si="0"/>
        <v>262620.3123550727</v>
      </c>
      <c r="S21" s="16"/>
      <c r="T21" s="36"/>
      <c r="U21" s="37"/>
      <c r="V21" s="37"/>
      <c r="W21" s="16"/>
      <c r="X21" s="16"/>
      <c r="Y21" s="17"/>
      <c r="Z21" s="17"/>
      <c r="AA21" s="18"/>
    </row>
    <row r="22" spans="2:27" x14ac:dyDescent="0.25">
      <c r="B22" s="19">
        <v>15</v>
      </c>
      <c r="C22" s="20" t="s">
        <v>32</v>
      </c>
      <c r="D22" s="21">
        <v>300467.70627275767</v>
      </c>
      <c r="E22" s="22">
        <v>19955.522029430274</v>
      </c>
      <c r="F22" s="22">
        <v>121924.99055955584</v>
      </c>
      <c r="G22" s="22">
        <v>31855.215870456766</v>
      </c>
      <c r="H22" s="22">
        <v>7691.8398269422123</v>
      </c>
      <c r="I22" s="22">
        <v>43073.328843851268</v>
      </c>
      <c r="J22" s="22">
        <v>0</v>
      </c>
      <c r="K22" s="22">
        <v>8742.9637828017803</v>
      </c>
      <c r="L22" s="22">
        <v>9778.0614543804495</v>
      </c>
      <c r="M22" s="22">
        <v>11285.579929640036</v>
      </c>
      <c r="N22" s="13">
        <v>0</v>
      </c>
      <c r="O22" s="14">
        <v>44805.909546213181</v>
      </c>
      <c r="P22" s="14">
        <f>27162.759576066+3674</f>
        <v>30836.759576066001</v>
      </c>
      <c r="Q22" s="14"/>
      <c r="R22" s="15">
        <f t="shared" si="0"/>
        <v>630417.87769209547</v>
      </c>
      <c r="S22" s="16"/>
      <c r="T22" s="36"/>
      <c r="U22" s="37"/>
      <c r="V22" s="37"/>
      <c r="W22" s="16"/>
      <c r="X22" s="16"/>
      <c r="Y22" s="17"/>
      <c r="Z22" s="17"/>
      <c r="AA22" s="18"/>
    </row>
    <row r="23" spans="2:27" x14ac:dyDescent="0.25">
      <c r="B23" s="23">
        <v>16</v>
      </c>
      <c r="C23" s="20" t="s">
        <v>33</v>
      </c>
      <c r="D23" s="21">
        <v>301110.59735421877</v>
      </c>
      <c r="E23" s="22">
        <v>7128.6982304213252</v>
      </c>
      <c r="F23" s="22">
        <v>106724.07555250972</v>
      </c>
      <c r="G23" s="22">
        <v>11467.186225036894</v>
      </c>
      <c r="H23" s="22">
        <v>4709.2409688663429</v>
      </c>
      <c r="I23" s="22">
        <v>23918.253499682309</v>
      </c>
      <c r="J23" s="22">
        <v>0</v>
      </c>
      <c r="K23" s="22">
        <v>18684.582798059135</v>
      </c>
      <c r="L23" s="22">
        <v>24791.612430848596</v>
      </c>
      <c r="M23" s="22">
        <v>11604.592948067237</v>
      </c>
      <c r="N23" s="13">
        <v>0</v>
      </c>
      <c r="O23" s="14">
        <v>44080.00226922716</v>
      </c>
      <c r="P23" s="14">
        <v>4350.2857133543284</v>
      </c>
      <c r="Q23" s="14"/>
      <c r="R23" s="15">
        <f t="shared" si="0"/>
        <v>558569.12799029192</v>
      </c>
      <c r="S23" s="16"/>
      <c r="T23" s="36"/>
      <c r="U23" s="37"/>
      <c r="V23" s="37"/>
      <c r="W23" s="16"/>
      <c r="X23" s="16"/>
      <c r="Y23" s="17"/>
      <c r="Z23" s="17"/>
      <c r="AA23" s="18"/>
    </row>
    <row r="24" spans="2:27" x14ac:dyDescent="0.25">
      <c r="B24" s="19">
        <v>17</v>
      </c>
      <c r="C24" s="20" t="s">
        <v>34</v>
      </c>
      <c r="D24" s="21">
        <v>201586.91625380257</v>
      </c>
      <c r="E24" s="22">
        <v>7430.7617147612091</v>
      </c>
      <c r="F24" s="22">
        <v>51328.331853061565</v>
      </c>
      <c r="G24" s="22">
        <v>4378.0069052446543</v>
      </c>
      <c r="H24" s="22">
        <v>3757.8113232583314</v>
      </c>
      <c r="I24" s="22">
        <v>21675.897088468653</v>
      </c>
      <c r="J24" s="22">
        <v>0</v>
      </c>
      <c r="K24" s="22">
        <v>18551.940590415441</v>
      </c>
      <c r="L24" s="22">
        <v>2033.4569518815067</v>
      </c>
      <c r="M24" s="22">
        <v>13221.992039706982</v>
      </c>
      <c r="N24" s="13">
        <v>0</v>
      </c>
      <c r="O24" s="14">
        <v>33948.858524029201</v>
      </c>
      <c r="P24" s="14">
        <v>0</v>
      </c>
      <c r="Q24" s="14"/>
      <c r="R24" s="15">
        <f t="shared" si="0"/>
        <v>357913.97324463009</v>
      </c>
      <c r="S24" s="16"/>
      <c r="T24" s="36"/>
      <c r="U24" s="37"/>
      <c r="V24" s="37"/>
      <c r="W24" s="16"/>
      <c r="X24" s="16"/>
      <c r="Y24" s="17"/>
      <c r="Z24" s="17"/>
      <c r="AA24" s="18"/>
    </row>
    <row r="25" spans="2:27" x14ac:dyDescent="0.25">
      <c r="B25" s="19">
        <v>18</v>
      </c>
      <c r="C25" s="20" t="s">
        <v>35</v>
      </c>
      <c r="D25" s="21">
        <v>167733.47642164421</v>
      </c>
      <c r="E25" s="22">
        <v>0</v>
      </c>
      <c r="F25" s="22">
        <v>22632.55965498248</v>
      </c>
      <c r="G25" s="22">
        <v>1192.4853181989781</v>
      </c>
      <c r="H25" s="22">
        <v>786.80570073677586</v>
      </c>
      <c r="I25" s="22">
        <v>22370.726137812708</v>
      </c>
      <c r="J25" s="22">
        <v>0</v>
      </c>
      <c r="K25" s="22">
        <v>9792.7043124454831</v>
      </c>
      <c r="L25" s="22">
        <v>5694.2828234583239</v>
      </c>
      <c r="M25" s="22">
        <v>11604.592948067237</v>
      </c>
      <c r="N25" s="13">
        <v>0</v>
      </c>
      <c r="O25" s="14">
        <v>37776.072814650681</v>
      </c>
      <c r="P25" s="14">
        <v>26526.132398501999</v>
      </c>
      <c r="Q25" s="14"/>
      <c r="R25" s="15">
        <f t="shared" si="0"/>
        <v>306109.83853049891</v>
      </c>
      <c r="S25" s="16"/>
      <c r="T25" s="36"/>
      <c r="U25" s="37"/>
      <c r="V25" s="37"/>
      <c r="W25" s="16"/>
      <c r="X25" s="16"/>
      <c r="Y25" s="17"/>
      <c r="Z25" s="17"/>
      <c r="AA25" s="18"/>
    </row>
    <row r="26" spans="2:27" x14ac:dyDescent="0.25">
      <c r="B26" s="19">
        <v>19</v>
      </c>
      <c r="C26" s="20" t="s">
        <v>36</v>
      </c>
      <c r="D26" s="21">
        <v>794358.64181959105</v>
      </c>
      <c r="E26" s="22">
        <v>0</v>
      </c>
      <c r="F26" s="22">
        <v>289281.45710785984</v>
      </c>
      <c r="G26" s="22">
        <v>37923.984795265191</v>
      </c>
      <c r="H26" s="22">
        <v>12815.743635251902</v>
      </c>
      <c r="I26" s="22">
        <v>61389.392997518276</v>
      </c>
      <c r="J26" s="22">
        <v>0</v>
      </c>
      <c r="K26" s="22">
        <v>606.91790927772581</v>
      </c>
      <c r="L26" s="22">
        <v>0</v>
      </c>
      <c r="M26" s="22">
        <v>4264.2205499509446</v>
      </c>
      <c r="N26" s="13">
        <v>0</v>
      </c>
      <c r="O26" s="14">
        <v>120770.80840634939</v>
      </c>
      <c r="P26" s="14">
        <v>39576.989538564987</v>
      </c>
      <c r="Q26" s="14"/>
      <c r="R26" s="15">
        <f t="shared" si="0"/>
        <v>1360988.1567596293</v>
      </c>
      <c r="S26" s="16"/>
      <c r="T26" s="36"/>
      <c r="U26" s="37"/>
      <c r="V26" s="37"/>
      <c r="W26" s="16"/>
      <c r="X26" s="16"/>
      <c r="Y26" s="17"/>
      <c r="Z26" s="17"/>
      <c r="AA26" s="18"/>
    </row>
    <row r="27" spans="2:27" x14ac:dyDescent="0.25">
      <c r="B27" s="19">
        <v>20</v>
      </c>
      <c r="C27" s="20" t="s">
        <v>37</v>
      </c>
      <c r="D27" s="21">
        <v>318865.50517173496</v>
      </c>
      <c r="E27" s="22">
        <v>14048.368529679443</v>
      </c>
      <c r="F27" s="22">
        <v>108370.7543165719</v>
      </c>
      <c r="G27" s="22">
        <v>21661.777288019777</v>
      </c>
      <c r="H27" s="22">
        <v>8284.5242861559891</v>
      </c>
      <c r="I27" s="22">
        <v>24806.104141644115</v>
      </c>
      <c r="J27" s="22">
        <v>0</v>
      </c>
      <c r="K27" s="22">
        <v>1099.6242632565618</v>
      </c>
      <c r="L27" s="22">
        <v>7149.0073900426496</v>
      </c>
      <c r="M27" s="22">
        <v>23322.050056306034</v>
      </c>
      <c r="N27" s="13">
        <v>0</v>
      </c>
      <c r="O27" s="14">
        <v>71615.391657391374</v>
      </c>
      <c r="P27" s="14">
        <v>60479.581868584559</v>
      </c>
      <c r="Q27" s="14"/>
      <c r="R27" s="15">
        <f t="shared" si="0"/>
        <v>659702.68896938744</v>
      </c>
      <c r="S27" s="16"/>
      <c r="T27" s="36"/>
      <c r="U27" s="37"/>
      <c r="V27" s="37"/>
      <c r="W27" s="16"/>
      <c r="X27" s="16"/>
      <c r="Y27" s="17"/>
      <c r="Z27" s="17"/>
      <c r="AA27" s="18"/>
    </row>
    <row r="28" spans="2:27" x14ac:dyDescent="0.25">
      <c r="B28" s="19">
        <v>21</v>
      </c>
      <c r="C28" s="20" t="s">
        <v>38</v>
      </c>
      <c r="D28" s="21">
        <v>90884.125953380688</v>
      </c>
      <c r="E28" s="22">
        <v>0</v>
      </c>
      <c r="F28" s="22">
        <v>12415.226054177867</v>
      </c>
      <c r="G28" s="22">
        <v>1911.7739444457682</v>
      </c>
      <c r="H28" s="22">
        <v>3655.7908503803833</v>
      </c>
      <c r="I28" s="22">
        <v>19833.860986647513</v>
      </c>
      <c r="J28" s="22">
        <v>0</v>
      </c>
      <c r="K28" s="22">
        <v>3942.5018944695857</v>
      </c>
      <c r="L28" s="22">
        <v>9778.0614543804495</v>
      </c>
      <c r="M28" s="22">
        <v>11604.592948067237</v>
      </c>
      <c r="N28" s="13">
        <v>0</v>
      </c>
      <c r="O28" s="14">
        <v>22481.266118310625</v>
      </c>
      <c r="P28" s="14">
        <f>18037.7700309814-10038</f>
        <v>7999.770030981399</v>
      </c>
      <c r="Q28" s="14"/>
      <c r="R28" s="15">
        <f t="shared" si="0"/>
        <v>184506.97023524152</v>
      </c>
      <c r="S28" s="16"/>
      <c r="T28" s="36"/>
      <c r="U28" s="37"/>
      <c r="V28" s="37"/>
      <c r="W28" s="16"/>
      <c r="X28" s="16"/>
      <c r="Y28" s="17"/>
      <c r="Z28" s="17"/>
      <c r="AA28" s="18"/>
    </row>
    <row r="29" spans="2:27" x14ac:dyDescent="0.25">
      <c r="B29" s="19">
        <v>22</v>
      </c>
      <c r="C29" s="20" t="s">
        <v>39</v>
      </c>
      <c r="D29" s="21">
        <v>194797.3055807467</v>
      </c>
      <c r="E29" s="22">
        <v>0</v>
      </c>
      <c r="F29" s="22">
        <v>40067.53072104985</v>
      </c>
      <c r="G29" s="22">
        <v>7007.9169953913079</v>
      </c>
      <c r="H29" s="22">
        <v>2297.8136302170406</v>
      </c>
      <c r="I29" s="22">
        <v>19645.779752685103</v>
      </c>
      <c r="J29" s="22">
        <v>0</v>
      </c>
      <c r="K29" s="22">
        <v>9306.1855963481648</v>
      </c>
      <c r="L29" s="22">
        <v>12836.486783843036</v>
      </c>
      <c r="M29" s="22">
        <v>3325.001004240999</v>
      </c>
      <c r="N29" s="13">
        <v>0</v>
      </c>
      <c r="O29" s="14">
        <v>34732.061169831577</v>
      </c>
      <c r="P29" s="14">
        <v>0</v>
      </c>
      <c r="Q29" s="14"/>
      <c r="R29" s="15">
        <f t="shared" si="0"/>
        <v>324016.08123435383</v>
      </c>
      <c r="S29" s="16"/>
      <c r="T29" s="36"/>
      <c r="U29" s="37"/>
      <c r="V29" s="37"/>
      <c r="W29" s="16"/>
      <c r="X29" s="16"/>
      <c r="Y29" s="17"/>
      <c r="Z29" s="17"/>
      <c r="AA29" s="18"/>
    </row>
    <row r="30" spans="2:27" x14ac:dyDescent="0.25">
      <c r="B30" s="19">
        <v>23</v>
      </c>
      <c r="C30" s="20" t="s">
        <v>40</v>
      </c>
      <c r="D30" s="21">
        <v>168077.93992449276</v>
      </c>
      <c r="E30" s="22">
        <v>10731.096891056632</v>
      </c>
      <c r="F30" s="22">
        <v>48999.538756393034</v>
      </c>
      <c r="G30" s="22">
        <v>7007.9169953913079</v>
      </c>
      <c r="H30" s="22">
        <v>5228.242928298504</v>
      </c>
      <c r="I30" s="22">
        <v>22648.219398713511</v>
      </c>
      <c r="J30" s="22">
        <v>0</v>
      </c>
      <c r="K30" s="22">
        <v>18854.535759971721</v>
      </c>
      <c r="L30" s="22">
        <v>11386.008367170516</v>
      </c>
      <c r="M30" s="22">
        <v>20639.553182829452</v>
      </c>
      <c r="N30" s="13">
        <v>0</v>
      </c>
      <c r="O30" s="14">
        <v>31373.891439380302</v>
      </c>
      <c r="P30" s="14">
        <v>0</v>
      </c>
      <c r="Q30" s="14">
        <v>8000</v>
      </c>
      <c r="R30" s="15">
        <f t="shared" si="0"/>
        <v>352946.94364369777</v>
      </c>
      <c r="S30" s="16"/>
      <c r="T30" s="36"/>
      <c r="U30" s="37"/>
      <c r="V30" s="37"/>
      <c r="W30" s="16"/>
      <c r="X30" s="16"/>
      <c r="Y30" s="17"/>
      <c r="Z30" s="17"/>
      <c r="AA30" s="18"/>
    </row>
    <row r="31" spans="2:27" x14ac:dyDescent="0.25">
      <c r="B31" s="19">
        <v>24</v>
      </c>
      <c r="C31" s="20" t="s">
        <v>41</v>
      </c>
      <c r="D31" s="21">
        <v>91012.278684646051</v>
      </c>
      <c r="E31" s="22">
        <v>0</v>
      </c>
      <c r="F31" s="22">
        <v>16531.844851032092</v>
      </c>
      <c r="G31" s="22">
        <v>1748.096815098002</v>
      </c>
      <c r="H31" s="22">
        <v>0</v>
      </c>
      <c r="I31" s="22">
        <v>19645.779752685103</v>
      </c>
      <c r="J31" s="22">
        <v>0</v>
      </c>
      <c r="K31" s="22">
        <v>2133.9144730806274</v>
      </c>
      <c r="L31" s="22">
        <v>2204.2379537608035</v>
      </c>
      <c r="M31" s="22">
        <v>12543.812493777186</v>
      </c>
      <c r="N31" s="13">
        <v>0</v>
      </c>
      <c r="O31" s="14">
        <v>21733.632162280563</v>
      </c>
      <c r="P31" s="14">
        <v>0</v>
      </c>
      <c r="Q31" s="14"/>
      <c r="R31" s="15">
        <f t="shared" si="0"/>
        <v>167553.59718636042</v>
      </c>
      <c r="S31" s="16"/>
      <c r="T31" s="36"/>
      <c r="U31" s="37"/>
      <c r="V31" s="37"/>
      <c r="W31" s="16"/>
      <c r="X31" s="16"/>
      <c r="Y31" s="17"/>
      <c r="Z31" s="17"/>
      <c r="AA31" s="18"/>
    </row>
    <row r="32" spans="2:27" x14ac:dyDescent="0.25">
      <c r="B32" s="19">
        <v>25</v>
      </c>
      <c r="C32" s="20" t="s">
        <v>42</v>
      </c>
      <c r="D32" s="21">
        <v>628560.82373438647</v>
      </c>
      <c r="E32" s="22">
        <v>24165.078747190932</v>
      </c>
      <c r="F32" s="22">
        <v>218559.40083110903</v>
      </c>
      <c r="G32" s="22">
        <v>55427.614622376415</v>
      </c>
      <c r="H32" s="22">
        <v>24055.557221919396</v>
      </c>
      <c r="I32" s="22">
        <v>43996.26463166</v>
      </c>
      <c r="J32" s="22">
        <v>0</v>
      </c>
      <c r="K32" s="22">
        <v>18796.746079557997</v>
      </c>
      <c r="L32" s="22">
        <v>8347.741594456711</v>
      </c>
      <c r="M32" s="22">
        <v>53968.527129607668</v>
      </c>
      <c r="N32" s="13">
        <v>0</v>
      </c>
      <c r="O32" s="14">
        <v>95494.327244318294</v>
      </c>
      <c r="P32" s="14">
        <v>0</v>
      </c>
      <c r="Q32" s="14">
        <v>8000</v>
      </c>
      <c r="R32" s="15">
        <f t="shared" si="0"/>
        <v>1179372.0818365829</v>
      </c>
      <c r="S32" s="16"/>
      <c r="T32" s="36"/>
      <c r="U32" s="37"/>
      <c r="V32" s="37"/>
      <c r="W32" s="16"/>
      <c r="X32" s="16"/>
      <c r="Y32" s="17"/>
      <c r="Z32" s="17"/>
      <c r="AA32" s="18"/>
    </row>
    <row r="33" spans="2:27" x14ac:dyDescent="0.25">
      <c r="B33" s="19">
        <v>26</v>
      </c>
      <c r="C33" s="20" t="s">
        <v>43</v>
      </c>
      <c r="D33" s="21">
        <v>419254.41550263891</v>
      </c>
      <c r="E33" s="22">
        <v>0</v>
      </c>
      <c r="F33" s="22">
        <v>126804.84945420588</v>
      </c>
      <c r="G33" s="22">
        <v>20942.488661772986</v>
      </c>
      <c r="H33" s="22">
        <v>4621.1323786535686</v>
      </c>
      <c r="I33" s="22">
        <v>31632.925031832361</v>
      </c>
      <c r="J33" s="22">
        <v>0</v>
      </c>
      <c r="K33" s="22">
        <v>7374.893604963544</v>
      </c>
      <c r="L33" s="22">
        <v>9070.6845786875965</v>
      </c>
      <c r="M33" s="22">
        <v>19341.760593606523</v>
      </c>
      <c r="N33" s="13">
        <v>0</v>
      </c>
      <c r="O33" s="14">
        <v>48159.256447016611</v>
      </c>
      <c r="P33" s="14">
        <v>42972.334485573236</v>
      </c>
      <c r="Q33" s="14"/>
      <c r="R33" s="15">
        <f t="shared" si="0"/>
        <v>730174.74073895137</v>
      </c>
      <c r="S33" s="16"/>
      <c r="T33" s="36"/>
      <c r="U33" s="37"/>
      <c r="V33" s="37"/>
      <c r="W33" s="16"/>
      <c r="X33" s="16"/>
      <c r="Y33" s="17"/>
      <c r="Z33" s="17"/>
      <c r="AA33" s="18"/>
    </row>
    <row r="34" spans="2:27" x14ac:dyDescent="0.25">
      <c r="B34" s="19">
        <v>27</v>
      </c>
      <c r="C34" s="20" t="s">
        <v>44</v>
      </c>
      <c r="D34" s="21">
        <v>258279.53849877635</v>
      </c>
      <c r="E34" s="22">
        <v>0</v>
      </c>
      <c r="F34" s="22">
        <v>90505.923015296459</v>
      </c>
      <c r="G34" s="22">
        <v>23572.398751919653</v>
      </c>
      <c r="H34" s="22">
        <v>8706.7025746329455</v>
      </c>
      <c r="I34" s="22">
        <v>22684.110077109061</v>
      </c>
      <c r="J34" s="22">
        <v>2895.4091017430355</v>
      </c>
      <c r="K34" s="22">
        <v>1842.3469133582435</v>
      </c>
      <c r="L34" s="22">
        <v>2567.9390741549018</v>
      </c>
      <c r="M34" s="22">
        <v>15584.882410766768</v>
      </c>
      <c r="N34" s="13">
        <v>0</v>
      </c>
      <c r="O34" s="14">
        <v>39391.707460339348</v>
      </c>
      <c r="P34" s="14">
        <v>0</v>
      </c>
      <c r="Q34" s="14"/>
      <c r="R34" s="15">
        <f t="shared" si="0"/>
        <v>466030.95787809679</v>
      </c>
      <c r="S34" s="16"/>
      <c r="T34" s="36"/>
      <c r="U34" s="37"/>
      <c r="V34" s="37"/>
      <c r="W34" s="16"/>
      <c r="X34" s="16"/>
      <c r="Y34" s="17"/>
      <c r="Z34" s="17"/>
      <c r="AA34" s="18"/>
    </row>
    <row r="35" spans="2:27" x14ac:dyDescent="0.25">
      <c r="B35" s="19">
        <v>28</v>
      </c>
      <c r="C35" s="20" t="s">
        <v>45</v>
      </c>
      <c r="D35" s="21">
        <v>488487.66563476919</v>
      </c>
      <c r="E35" s="22">
        <v>21465.341974584124</v>
      </c>
      <c r="F35" s="22">
        <v>137676.51234827138</v>
      </c>
      <c r="G35" s="22">
        <v>40136.880508447975</v>
      </c>
      <c r="H35" s="22">
        <v>6261.9845463421334</v>
      </c>
      <c r="I35" s="22">
        <v>75323.338972798258</v>
      </c>
      <c r="J35" s="22">
        <v>2760</v>
      </c>
      <c r="K35" s="22">
        <v>14075.880699595542</v>
      </c>
      <c r="L35" s="22">
        <v>24509.651028173244</v>
      </c>
      <c r="M35" s="22">
        <v>7305.2904669405243</v>
      </c>
      <c r="N35" s="13">
        <v>0</v>
      </c>
      <c r="O35" s="14">
        <v>75979.415695333722</v>
      </c>
      <c r="P35" s="14">
        <v>0</v>
      </c>
      <c r="Q35" s="14"/>
      <c r="R35" s="15">
        <f t="shared" si="0"/>
        <v>893981.96187525615</v>
      </c>
      <c r="S35" s="16"/>
      <c r="T35" s="36"/>
      <c r="U35" s="37"/>
      <c r="V35" s="37"/>
      <c r="W35" s="16"/>
      <c r="X35" s="16"/>
      <c r="Y35" s="17"/>
      <c r="Z35" s="17"/>
      <c r="AA35" s="18"/>
    </row>
    <row r="36" spans="2:27" x14ac:dyDescent="0.25">
      <c r="B36" s="19">
        <v>29</v>
      </c>
      <c r="C36" s="20" t="s">
        <v>46</v>
      </c>
      <c r="D36" s="21">
        <v>331572.49530308106</v>
      </c>
      <c r="E36" s="22">
        <v>0</v>
      </c>
      <c r="F36" s="22">
        <v>125483.54377806523</v>
      </c>
      <c r="G36" s="22">
        <v>28796.362907219125</v>
      </c>
      <c r="H36" s="22">
        <v>19315.576966224507</v>
      </c>
      <c r="I36" s="22">
        <v>24937.14434758779</v>
      </c>
      <c r="J36" s="22">
        <v>0</v>
      </c>
      <c r="K36" s="22">
        <v>3565.0990251093062</v>
      </c>
      <c r="L36" s="22">
        <v>4937.4811890053752</v>
      </c>
      <c r="M36" s="22">
        <v>24261.269602015986</v>
      </c>
      <c r="N36" s="13">
        <v>0</v>
      </c>
      <c r="O36" s="14">
        <v>52470.387143086598</v>
      </c>
      <c r="P36" s="14">
        <v>11140.975607370839</v>
      </c>
      <c r="Q36" s="14"/>
      <c r="R36" s="15">
        <f t="shared" si="0"/>
        <v>626480.33586876595</v>
      </c>
      <c r="S36" s="16"/>
      <c r="T36" s="36"/>
      <c r="U36" s="37"/>
      <c r="V36" s="37"/>
      <c r="W36" s="16"/>
      <c r="X36" s="16"/>
      <c r="Y36" s="17"/>
      <c r="Z36" s="17"/>
      <c r="AA36" s="18"/>
    </row>
    <row r="37" spans="2:27" x14ac:dyDescent="0.25">
      <c r="B37" s="19">
        <v>30</v>
      </c>
      <c r="C37" s="20" t="s">
        <v>47</v>
      </c>
      <c r="D37" s="21">
        <v>482541.37671535223</v>
      </c>
      <c r="E37" s="22">
        <v>10270.158467556144</v>
      </c>
      <c r="F37" s="22">
        <v>153992.39594054202</v>
      </c>
      <c r="G37" s="22">
        <v>35040.737457502451</v>
      </c>
      <c r="H37" s="22">
        <v>21358.111329391097</v>
      </c>
      <c r="I37" s="22">
        <v>52148.966790439059</v>
      </c>
      <c r="J37" s="22">
        <v>0</v>
      </c>
      <c r="K37" s="22">
        <v>9812.0117740198275</v>
      </c>
      <c r="L37" s="22">
        <v>6602.3102612318789</v>
      </c>
      <c r="M37" s="22">
        <v>27078.928239145811</v>
      </c>
      <c r="N37" s="13">
        <v>0</v>
      </c>
      <c r="O37" s="14">
        <v>75754.861036836519</v>
      </c>
      <c r="P37" s="14">
        <v>8594.4668971146493</v>
      </c>
      <c r="Q37" s="14"/>
      <c r="R37" s="15">
        <f t="shared" si="0"/>
        <v>883194.32490913162</v>
      </c>
      <c r="S37" s="16"/>
      <c r="T37" s="36"/>
      <c r="U37" s="37"/>
      <c r="V37" s="37"/>
      <c r="W37" s="16"/>
      <c r="X37" s="16"/>
      <c r="Y37" s="17"/>
      <c r="Z37" s="17"/>
      <c r="AA37" s="18"/>
    </row>
    <row r="38" spans="2:27" x14ac:dyDescent="0.25">
      <c r="B38" s="19">
        <v>31</v>
      </c>
      <c r="C38" s="20" t="s">
        <v>48</v>
      </c>
      <c r="D38" s="21">
        <v>57579.835256006656</v>
      </c>
      <c r="E38" s="22">
        <v>0</v>
      </c>
      <c r="F38" s="22">
        <v>9268.70353048373</v>
      </c>
      <c r="G38" s="22">
        <v>1748.096815098002</v>
      </c>
      <c r="H38" s="22">
        <v>1468.1129579293092</v>
      </c>
      <c r="I38" s="22">
        <v>19645.779752685103</v>
      </c>
      <c r="J38" s="22">
        <v>0</v>
      </c>
      <c r="K38" s="22">
        <v>3334.4081252874721</v>
      </c>
      <c r="L38" s="22">
        <v>8101.8218532033743</v>
      </c>
      <c r="M38" s="22">
        <v>3333.9721778692915</v>
      </c>
      <c r="N38" s="13">
        <v>0</v>
      </c>
      <c r="O38" s="14">
        <f>14496.4854202314+114</f>
        <v>14610.4854202314</v>
      </c>
      <c r="P38" s="14">
        <f>5623.54006848242+376</f>
        <v>5999.5400684824199</v>
      </c>
      <c r="Q38" s="14"/>
      <c r="R38" s="15">
        <f t="shared" si="0"/>
        <v>125090.75595727676</v>
      </c>
      <c r="S38" s="16"/>
      <c r="T38" s="36"/>
      <c r="U38" s="37"/>
      <c r="V38" s="37"/>
      <c r="W38" s="16"/>
      <c r="X38" s="16"/>
      <c r="Y38" s="17"/>
      <c r="Z38" s="17"/>
      <c r="AA38" s="18"/>
    </row>
    <row r="39" spans="2:27" x14ac:dyDescent="0.25">
      <c r="B39" s="19">
        <v>32</v>
      </c>
      <c r="C39" s="20" t="s">
        <v>49</v>
      </c>
      <c r="D39" s="21">
        <v>387201.33622664266</v>
      </c>
      <c r="E39" s="22">
        <v>0</v>
      </c>
      <c r="F39" s="22">
        <v>104527.44336239918</v>
      </c>
      <c r="G39" s="22">
        <v>12660.824023781777</v>
      </c>
      <c r="H39" s="22">
        <v>3994.3133285663039</v>
      </c>
      <c r="I39" s="22">
        <v>20690.68103486815</v>
      </c>
      <c r="J39" s="22">
        <v>0</v>
      </c>
      <c r="K39" s="22">
        <v>10913.317957311767</v>
      </c>
      <c r="L39" s="22">
        <v>30725.982533055932</v>
      </c>
      <c r="M39" s="22">
        <v>15584.882410766768</v>
      </c>
      <c r="N39" s="13">
        <v>0</v>
      </c>
      <c r="O39" s="14">
        <v>53474.367786694987</v>
      </c>
      <c r="P39" s="14">
        <v>3819.763065384288</v>
      </c>
      <c r="Q39" s="14"/>
      <c r="R39" s="15">
        <f t="shared" si="0"/>
        <v>643592.91172947176</v>
      </c>
      <c r="S39" s="16"/>
      <c r="T39" s="36"/>
      <c r="U39" s="37"/>
      <c r="V39" s="37"/>
      <c r="W39" s="16"/>
      <c r="X39" s="16"/>
      <c r="Y39" s="17"/>
      <c r="Z39" s="17"/>
      <c r="AA39" s="18"/>
    </row>
    <row r="40" spans="2:27" x14ac:dyDescent="0.25">
      <c r="B40" s="19">
        <v>33</v>
      </c>
      <c r="C40" s="20" t="s">
        <v>50</v>
      </c>
      <c r="D40" s="21">
        <v>595249.88339115109</v>
      </c>
      <c r="E40" s="22">
        <v>10214.578786437605</v>
      </c>
      <c r="F40" s="22">
        <v>210666.01426126403</v>
      </c>
      <c r="G40" s="22">
        <v>39418.744362747108</v>
      </c>
      <c r="H40" s="22">
        <v>14500.650098046855</v>
      </c>
      <c r="I40" s="22">
        <v>35185.987846058495</v>
      </c>
      <c r="J40" s="22">
        <v>0</v>
      </c>
      <c r="K40" s="22">
        <v>2141.1677727448177</v>
      </c>
      <c r="L40" s="22">
        <v>9350.2378762686803</v>
      </c>
      <c r="M40" s="22">
        <v>55847.966221027535</v>
      </c>
      <c r="N40" s="13">
        <v>0</v>
      </c>
      <c r="O40" s="14">
        <v>89698.76580615656</v>
      </c>
      <c r="P40" s="14">
        <v>20798.668000000001</v>
      </c>
      <c r="Q40" s="14"/>
      <c r="R40" s="15">
        <f t="shared" si="0"/>
        <v>1083072.6644219027</v>
      </c>
      <c r="S40" s="16"/>
      <c r="T40" s="36"/>
      <c r="U40" s="37"/>
      <c r="V40" s="37"/>
      <c r="W40" s="16"/>
      <c r="X40" s="16"/>
      <c r="Y40" s="17"/>
      <c r="Z40" s="17"/>
      <c r="AA40" s="18"/>
    </row>
    <row r="41" spans="2:27" x14ac:dyDescent="0.25">
      <c r="B41" s="19">
        <v>34</v>
      </c>
      <c r="C41" s="20" t="s">
        <v>51</v>
      </c>
      <c r="D41" s="21">
        <v>409816.17403348308</v>
      </c>
      <c r="E41" s="22">
        <v>4646.9446430848157</v>
      </c>
      <c r="F41" s="22">
        <v>85179.730778144876</v>
      </c>
      <c r="G41" s="22">
        <v>3822.395408345631</v>
      </c>
      <c r="H41" s="24">
        <v>6732.2949164461807</v>
      </c>
      <c r="I41" s="22">
        <v>36035.715051929801</v>
      </c>
      <c r="J41" s="22">
        <v>0</v>
      </c>
      <c r="K41" s="22">
        <v>20481.628196853191</v>
      </c>
      <c r="L41" s="22">
        <v>16472.391165143894</v>
      </c>
      <c r="M41" s="22">
        <v>15500.517646290218</v>
      </c>
      <c r="N41" s="13">
        <v>0</v>
      </c>
      <c r="O41" s="14">
        <v>54626.087719699943</v>
      </c>
      <c r="P41" s="14">
        <v>6047.9581868584555</v>
      </c>
      <c r="Q41" s="14"/>
      <c r="R41" s="15">
        <f t="shared" si="0"/>
        <v>659361.83774628025</v>
      </c>
      <c r="S41" s="16"/>
      <c r="T41" s="36"/>
      <c r="U41" s="37"/>
      <c r="V41" s="37"/>
      <c r="W41" s="16"/>
      <c r="X41" s="16"/>
      <c r="Y41" s="17"/>
      <c r="Z41" s="17"/>
      <c r="AA41" s="18"/>
    </row>
    <row r="42" spans="2:27" x14ac:dyDescent="0.25">
      <c r="B42" s="19">
        <v>35</v>
      </c>
      <c r="C42" s="20" t="s">
        <v>52</v>
      </c>
      <c r="D42" s="21">
        <v>420702.30926586612</v>
      </c>
      <c r="E42" s="22">
        <v>0</v>
      </c>
      <c r="F42" s="22">
        <v>119221.42427625887</v>
      </c>
      <c r="G42" s="22">
        <v>4933.6184021436793</v>
      </c>
      <c r="H42" s="22">
        <v>13020.888129701998</v>
      </c>
      <c r="I42" s="22">
        <v>21253.779752685103</v>
      </c>
      <c r="J42" s="22">
        <v>0</v>
      </c>
      <c r="K42" s="22">
        <v>7153.9412890017556</v>
      </c>
      <c r="L42" s="22">
        <v>11065.685104470142</v>
      </c>
      <c r="M42" s="22">
        <v>47171.579029778244</v>
      </c>
      <c r="N42" s="13">
        <v>0</v>
      </c>
      <c r="O42" s="14">
        <v>52099.028359190444</v>
      </c>
      <c r="P42" s="14">
        <v>0</v>
      </c>
      <c r="Q42" s="14">
        <v>8000</v>
      </c>
      <c r="R42" s="15">
        <f t="shared" si="0"/>
        <v>704622.25360909628</v>
      </c>
      <c r="S42" s="16"/>
      <c r="T42" s="36"/>
      <c r="U42" s="37"/>
      <c r="V42" s="37"/>
      <c r="W42" s="16"/>
      <c r="X42" s="16"/>
      <c r="Y42" s="17"/>
      <c r="Z42" s="17"/>
      <c r="AA42" s="18"/>
    </row>
    <row r="43" spans="2:27" x14ac:dyDescent="0.25">
      <c r="B43" s="19">
        <v>36</v>
      </c>
      <c r="C43" s="20" t="s">
        <v>53</v>
      </c>
      <c r="D43" s="21">
        <v>220687.30474380124</v>
      </c>
      <c r="E43" s="22">
        <v>0</v>
      </c>
      <c r="F43" s="22">
        <v>87220.15953394708</v>
      </c>
      <c r="G43" s="22">
        <v>19750.003343574015</v>
      </c>
      <c r="H43" s="22">
        <v>8495.4942814843525</v>
      </c>
      <c r="I43" s="22">
        <v>21452.346554999447</v>
      </c>
      <c r="J43" s="22">
        <v>0</v>
      </c>
      <c r="K43" s="22">
        <v>3605.9729820797329</v>
      </c>
      <c r="L43" s="22">
        <v>9137.4175928127752</v>
      </c>
      <c r="M43" s="22">
        <v>15584.882410766768</v>
      </c>
      <c r="N43" s="13">
        <v>0</v>
      </c>
      <c r="O43" s="14">
        <v>38779.344196048158</v>
      </c>
      <c r="P43" s="14">
        <v>10399.334000000001</v>
      </c>
      <c r="Q43" s="14"/>
      <c r="R43" s="15">
        <f t="shared" si="0"/>
        <v>435112.25963951356</v>
      </c>
      <c r="S43" s="16"/>
      <c r="T43" s="36"/>
      <c r="U43" s="37"/>
      <c r="V43" s="37"/>
      <c r="W43" s="16"/>
      <c r="X43" s="16"/>
      <c r="Y43" s="17"/>
      <c r="Z43" s="17"/>
      <c r="AA43" s="18"/>
    </row>
    <row r="44" spans="2:27" x14ac:dyDescent="0.25">
      <c r="B44" s="19">
        <v>37</v>
      </c>
      <c r="C44" s="20" t="s">
        <v>54</v>
      </c>
      <c r="D44" s="21">
        <v>262522.23267417401</v>
      </c>
      <c r="E44" s="22">
        <v>13919.08535838197</v>
      </c>
      <c r="F44" s="22">
        <v>83581.77834229992</v>
      </c>
      <c r="G44" s="22">
        <v>23572.398751919653</v>
      </c>
      <c r="H44" s="22">
        <v>9169.7940624200692</v>
      </c>
      <c r="I44" s="22">
        <v>23020.475555554276</v>
      </c>
      <c r="J44" s="22">
        <v>0</v>
      </c>
      <c r="K44" s="22">
        <v>11112.409977350628</v>
      </c>
      <c r="L44" s="22">
        <v>32075.369816680803</v>
      </c>
      <c r="M44" s="22">
        <v>13761.125070253578</v>
      </c>
      <c r="N44" s="13">
        <v>0</v>
      </c>
      <c r="O44" s="14">
        <v>55770.712250689525</v>
      </c>
      <c r="P44" s="14">
        <v>0</v>
      </c>
      <c r="Q44" s="14"/>
      <c r="R44" s="15">
        <f t="shared" si="0"/>
        <v>528505.38185972441</v>
      </c>
      <c r="S44" s="16"/>
      <c r="T44" s="36"/>
      <c r="U44" s="37"/>
      <c r="V44" s="37"/>
      <c r="W44" s="16"/>
      <c r="X44" s="16"/>
      <c r="Y44" s="17"/>
      <c r="Z44" s="17"/>
      <c r="AA44" s="18"/>
    </row>
    <row r="45" spans="2:27" x14ac:dyDescent="0.25">
      <c r="B45" s="19">
        <v>38</v>
      </c>
      <c r="C45" s="20" t="s">
        <v>55</v>
      </c>
      <c r="D45" s="21">
        <v>144998.48224433427</v>
      </c>
      <c r="E45" s="22">
        <v>0</v>
      </c>
      <c r="F45" s="22">
        <v>48729.097496294948</v>
      </c>
      <c r="G45" s="22">
        <v>6371.0431740913536</v>
      </c>
      <c r="H45" s="22">
        <v>9563.0223887605607</v>
      </c>
      <c r="I45" s="22">
        <v>19860.951250339331</v>
      </c>
      <c r="J45" s="22">
        <v>0</v>
      </c>
      <c r="K45" s="22">
        <v>4067.8486958455642</v>
      </c>
      <c r="L45" s="22">
        <v>5587.4631173960288</v>
      </c>
      <c r="M45" s="22">
        <v>3333.9721778692915</v>
      </c>
      <c r="N45" s="13">
        <v>0</v>
      </c>
      <c r="O45" s="14">
        <v>29034.042946134068</v>
      </c>
      <c r="P45" s="14">
        <f>12732.543551281-2733</f>
        <v>9999.543551281</v>
      </c>
      <c r="Q45" s="14"/>
      <c r="R45" s="15">
        <f t="shared" si="0"/>
        <v>281545.46704234637</v>
      </c>
      <c r="S45" s="16"/>
      <c r="T45" s="36"/>
      <c r="U45" s="37"/>
      <c r="V45" s="37"/>
      <c r="W45" s="16"/>
      <c r="X45" s="16"/>
      <c r="Y45" s="17"/>
      <c r="Z45" s="17"/>
      <c r="AA45" s="18"/>
    </row>
    <row r="46" spans="2:27" x14ac:dyDescent="0.25">
      <c r="B46" s="19">
        <v>39</v>
      </c>
      <c r="C46" s="20" t="s">
        <v>56</v>
      </c>
      <c r="D46" s="21">
        <v>278816.28511335171</v>
      </c>
      <c r="E46" s="22">
        <v>24166.550221477275</v>
      </c>
      <c r="F46" s="22">
        <v>72323.36994810302</v>
      </c>
      <c r="G46" s="22">
        <v>21447.922460814058</v>
      </c>
      <c r="H46" s="22">
        <v>9688.2293327471307</v>
      </c>
      <c r="I46" s="22">
        <v>28748.632182883928</v>
      </c>
      <c r="J46" s="22">
        <v>0</v>
      </c>
      <c r="K46" s="22">
        <v>18790.237678976639</v>
      </c>
      <c r="L46" s="22">
        <v>23889.188365935439</v>
      </c>
      <c r="M46" s="22">
        <v>17741.414532953127</v>
      </c>
      <c r="N46" s="13">
        <v>0</v>
      </c>
      <c r="O46" s="14">
        <v>52119.240731297781</v>
      </c>
      <c r="P46" s="14">
        <v>0</v>
      </c>
      <c r="Q46" s="14"/>
      <c r="R46" s="15">
        <f t="shared" si="0"/>
        <v>547731.07056854013</v>
      </c>
      <c r="S46" s="16"/>
      <c r="T46" s="36"/>
      <c r="U46" s="37"/>
      <c r="V46" s="37"/>
      <c r="W46" s="16"/>
      <c r="X46" s="16"/>
      <c r="Y46" s="17"/>
      <c r="Z46" s="17"/>
      <c r="AA46" s="18"/>
    </row>
    <row r="47" spans="2:27" x14ac:dyDescent="0.25">
      <c r="B47" s="19">
        <v>40</v>
      </c>
      <c r="C47" s="20" t="s">
        <v>57</v>
      </c>
      <c r="D47" s="21">
        <v>180535.48963798361</v>
      </c>
      <c r="E47" s="22">
        <v>0</v>
      </c>
      <c r="F47" s="22">
        <v>64299.81636638879</v>
      </c>
      <c r="G47" s="22">
        <v>15927.607935228383</v>
      </c>
      <c r="H47" s="22">
        <v>4556.2102595494207</v>
      </c>
      <c r="I47" s="22">
        <v>25217.847763949307</v>
      </c>
      <c r="J47" s="22">
        <v>0</v>
      </c>
      <c r="K47" s="22">
        <v>1213.8358185554516</v>
      </c>
      <c r="L47" s="22">
        <v>2302.1378147919372</v>
      </c>
      <c r="M47" s="22">
        <v>17295.179297836668</v>
      </c>
      <c r="N47" s="13">
        <v>0</v>
      </c>
      <c r="O47" s="14">
        <v>47536.439142816511</v>
      </c>
      <c r="P47" s="14">
        <v>5199.6670000000004</v>
      </c>
      <c r="Q47" s="14"/>
      <c r="R47" s="15">
        <f t="shared" si="0"/>
        <v>364084.23103710008</v>
      </c>
      <c r="S47" s="16"/>
      <c r="T47" s="36"/>
      <c r="U47" s="37"/>
      <c r="V47" s="37"/>
      <c r="W47" s="16"/>
      <c r="X47" s="16"/>
      <c r="Y47" s="17"/>
      <c r="Z47" s="17"/>
      <c r="AA47" s="18"/>
    </row>
    <row r="48" spans="2:27" x14ac:dyDescent="0.25">
      <c r="B48" s="19">
        <v>41</v>
      </c>
      <c r="C48" s="20" t="s">
        <v>58</v>
      </c>
      <c r="D48" s="21">
        <v>189701.339685885</v>
      </c>
      <c r="E48" s="22">
        <v>0</v>
      </c>
      <c r="F48" s="22">
        <v>58293.668523945067</v>
      </c>
      <c r="G48" s="22">
        <v>6289.7808496904236</v>
      </c>
      <c r="H48" s="22">
        <v>4816.0986715101781</v>
      </c>
      <c r="I48" s="22">
        <v>20371.533042003612</v>
      </c>
      <c r="J48" s="22">
        <v>0</v>
      </c>
      <c r="K48" s="22">
        <v>1816.4600739436398</v>
      </c>
      <c r="L48" s="22">
        <v>5489.6538266892348</v>
      </c>
      <c r="M48" s="22">
        <v>11604.592948067237</v>
      </c>
      <c r="N48" s="13">
        <v>0</v>
      </c>
      <c r="O48" s="14">
        <v>48564.439264111774</v>
      </c>
      <c r="P48" s="14">
        <f>12732.543551281-5733</f>
        <v>6999.543551281</v>
      </c>
      <c r="Q48" s="14"/>
      <c r="R48" s="15">
        <f t="shared" si="0"/>
        <v>353947.11043712718</v>
      </c>
      <c r="S48" s="16"/>
      <c r="T48" s="36"/>
      <c r="U48" s="37"/>
      <c r="V48" s="37"/>
      <c r="W48" s="16"/>
      <c r="X48" s="16"/>
      <c r="Y48" s="17"/>
      <c r="Z48" s="17"/>
      <c r="AA48" s="18"/>
    </row>
    <row r="49" spans="2:27" x14ac:dyDescent="0.25">
      <c r="B49" s="19">
        <v>42</v>
      </c>
      <c r="C49" s="20" t="s">
        <v>59</v>
      </c>
      <c r="D49" s="21">
        <v>164232.90424121643</v>
      </c>
      <c r="E49" s="22">
        <v>7249.5236241572793</v>
      </c>
      <c r="F49" s="22">
        <v>33200.556281742327</v>
      </c>
      <c r="G49" s="22">
        <v>6371.0431740913536</v>
      </c>
      <c r="H49" s="22">
        <v>5963.7393871067779</v>
      </c>
      <c r="I49" s="22">
        <v>23461.334592331048</v>
      </c>
      <c r="J49" s="22">
        <v>0</v>
      </c>
      <c r="K49" s="22">
        <v>7198.3321512558996</v>
      </c>
      <c r="L49" s="22">
        <v>8660.5688309012403</v>
      </c>
      <c r="M49" s="22">
        <v>11604.592948067237</v>
      </c>
      <c r="N49" s="13">
        <v>0</v>
      </c>
      <c r="O49" s="14">
        <v>33405.839673693023</v>
      </c>
      <c r="P49" s="14">
        <f>10292.1393706188+16990</f>
        <v>27282.139370618799</v>
      </c>
      <c r="Q49" s="14"/>
      <c r="R49" s="15">
        <f t="shared" si="0"/>
        <v>328630.5742751814</v>
      </c>
      <c r="S49" s="16"/>
      <c r="T49" s="36"/>
      <c r="U49" s="37"/>
      <c r="V49" s="37"/>
      <c r="W49" s="16"/>
      <c r="X49" s="16"/>
      <c r="Y49" s="17"/>
      <c r="Z49" s="17"/>
      <c r="AA49" s="18"/>
    </row>
    <row r="50" spans="2:27" x14ac:dyDescent="0.25">
      <c r="B50" s="19">
        <v>43</v>
      </c>
      <c r="C50" s="20" t="s">
        <v>60</v>
      </c>
      <c r="D50" s="21">
        <v>507304.50925447705</v>
      </c>
      <c r="E50" s="22">
        <v>0</v>
      </c>
      <c r="F50" s="22">
        <v>201018.7443712083</v>
      </c>
      <c r="G50" s="22">
        <v>9475.3024367360995</v>
      </c>
      <c r="H50" s="22">
        <v>12170.37540827774</v>
      </c>
      <c r="I50" s="22">
        <v>33099.736744901056</v>
      </c>
      <c r="J50" s="22">
        <v>0</v>
      </c>
      <c r="K50" s="22">
        <v>20102.382237723647</v>
      </c>
      <c r="L50" s="22">
        <v>25988.68440342768</v>
      </c>
      <c r="M50" s="22">
        <v>12543.81249377713</v>
      </c>
      <c r="N50" s="13">
        <v>0</v>
      </c>
      <c r="O50" s="14">
        <v>72645.6806854608</v>
      </c>
      <c r="P50" s="14">
        <v>0</v>
      </c>
      <c r="Q50" s="14">
        <v>10000</v>
      </c>
      <c r="R50" s="15">
        <f t="shared" si="0"/>
        <v>904349.22803598945</v>
      </c>
      <c r="S50" s="16"/>
      <c r="T50" s="36"/>
      <c r="U50" s="37"/>
      <c r="V50" s="37"/>
      <c r="W50" s="16"/>
      <c r="X50" s="16"/>
      <c r="Y50" s="17"/>
      <c r="Z50" s="17"/>
      <c r="AA50" s="18"/>
    </row>
    <row r="51" spans="2:27" x14ac:dyDescent="0.25">
      <c r="B51" s="19">
        <v>44</v>
      </c>
      <c r="C51" s="25" t="s">
        <v>61</v>
      </c>
      <c r="D51" s="21">
        <v>137354.99269942768</v>
      </c>
      <c r="E51" s="22">
        <v>0</v>
      </c>
      <c r="F51" s="22">
        <v>40498.413980263089</v>
      </c>
      <c r="G51" s="22">
        <v>8584.1117459962497</v>
      </c>
      <c r="H51" s="22">
        <v>6374.5249298348299</v>
      </c>
      <c r="I51" s="22">
        <v>21304.05984047172</v>
      </c>
      <c r="J51" s="22">
        <v>0</v>
      </c>
      <c r="K51" s="22">
        <v>4863.1305723934938</v>
      </c>
      <c r="L51" s="22">
        <v>4351.8454803101795</v>
      </c>
      <c r="M51" s="22">
        <v>4196.58502674384</v>
      </c>
      <c r="N51" s="13">
        <v>0</v>
      </c>
      <c r="O51" s="14">
        <v>26947.718202104181</v>
      </c>
      <c r="P51" s="14">
        <v>0</v>
      </c>
      <c r="Q51" s="14"/>
      <c r="R51" s="15">
        <f t="shared" si="0"/>
        <v>254475.38247754527</v>
      </c>
      <c r="S51" s="16"/>
      <c r="T51" s="36"/>
      <c r="U51" s="37"/>
      <c r="V51" s="37"/>
      <c r="W51" s="16"/>
      <c r="X51" s="16"/>
      <c r="Y51" s="17"/>
      <c r="Z51" s="17"/>
      <c r="AA51" s="18"/>
    </row>
    <row r="52" spans="2:27" x14ac:dyDescent="0.25">
      <c r="B52" s="19">
        <v>45</v>
      </c>
      <c r="C52" s="25" t="s">
        <v>62</v>
      </c>
      <c r="D52" s="21">
        <v>243661.99089527712</v>
      </c>
      <c r="E52" s="22">
        <v>0</v>
      </c>
      <c r="F52" s="22">
        <v>65062.112513177824</v>
      </c>
      <c r="G52" s="22">
        <v>6208.5185252894926</v>
      </c>
      <c r="H52" s="22">
        <v>4521.4108544141509</v>
      </c>
      <c r="I52" s="22">
        <v>22308.333209671688</v>
      </c>
      <c r="J52" s="22">
        <v>0</v>
      </c>
      <c r="K52" s="22">
        <v>9307.1605560449316</v>
      </c>
      <c r="L52" s="22">
        <v>23416.42459203504</v>
      </c>
      <c r="M52" s="22">
        <v>13761.125070253578</v>
      </c>
      <c r="N52" s="13">
        <v>0</v>
      </c>
      <c r="O52" s="14">
        <v>38556.935882515296</v>
      </c>
      <c r="P52" s="14">
        <v>7215.108012392544</v>
      </c>
      <c r="Q52" s="14"/>
      <c r="R52" s="15">
        <f t="shared" si="0"/>
        <v>434019.12011107162</v>
      </c>
      <c r="S52" s="16"/>
      <c r="T52" s="36"/>
      <c r="U52" s="37"/>
      <c r="V52" s="37"/>
      <c r="W52" s="16"/>
      <c r="X52" s="16"/>
      <c r="Y52" s="17"/>
      <c r="Z52" s="17"/>
      <c r="AA52" s="18"/>
    </row>
    <row r="53" spans="2:27" x14ac:dyDescent="0.25">
      <c r="B53" s="19">
        <v>46</v>
      </c>
      <c r="C53" s="25" t="s">
        <v>63</v>
      </c>
      <c r="D53" s="21">
        <v>154697.88260948227</v>
      </c>
      <c r="E53" s="22">
        <v>15103.174216994332</v>
      </c>
      <c r="F53" s="22">
        <v>46091.693910083777</v>
      </c>
      <c r="G53" s="22">
        <v>15927.607935228383</v>
      </c>
      <c r="H53" s="22">
        <v>9373.9801022088341</v>
      </c>
      <c r="I53" s="22">
        <v>25701.498426897691</v>
      </c>
      <c r="J53" s="22">
        <v>0</v>
      </c>
      <c r="K53" s="22">
        <v>15338.398753806963</v>
      </c>
      <c r="L53" s="22">
        <v>8203.1234290634729</v>
      </c>
      <c r="M53" s="22">
        <v>3325.001004240999</v>
      </c>
      <c r="N53" s="13">
        <v>0</v>
      </c>
      <c r="O53" s="14">
        <v>32844.513395538292</v>
      </c>
      <c r="P53" s="14">
        <v>2864.8222990382155</v>
      </c>
      <c r="Q53" s="14"/>
      <c r="R53" s="15">
        <f t="shared" si="0"/>
        <v>329471.69608258322</v>
      </c>
      <c r="S53" s="16"/>
      <c r="T53" s="36"/>
      <c r="U53" s="37"/>
      <c r="V53" s="37"/>
      <c r="W53" s="16"/>
      <c r="X53" s="16"/>
      <c r="Y53" s="17"/>
      <c r="Z53" s="17"/>
      <c r="AA53" s="18"/>
    </row>
    <row r="54" spans="2:27" x14ac:dyDescent="0.25">
      <c r="B54" s="19">
        <v>47</v>
      </c>
      <c r="C54" s="25" t="s">
        <v>64</v>
      </c>
      <c r="D54" s="21">
        <v>48846.528490644516</v>
      </c>
      <c r="E54" s="22">
        <v>0</v>
      </c>
      <c r="F54" s="22">
        <v>9164.1057646500667</v>
      </c>
      <c r="G54" s="22">
        <v>344.38729146633705</v>
      </c>
      <c r="H54" s="22">
        <v>0</v>
      </c>
      <c r="I54" s="22">
        <v>23347.523154342201</v>
      </c>
      <c r="J54" s="22">
        <v>0</v>
      </c>
      <c r="K54" s="22">
        <v>1080.2945729208523</v>
      </c>
      <c r="L54" s="22">
        <v>395.34745725245392</v>
      </c>
      <c r="M54" s="22">
        <v>6559.7991875205571</v>
      </c>
      <c r="N54" s="13">
        <v>0</v>
      </c>
      <c r="O54" s="14">
        <v>18797.759777663181</v>
      </c>
      <c r="P54" s="14">
        <v>0</v>
      </c>
      <c r="Q54" s="14">
        <v>8000</v>
      </c>
      <c r="R54" s="15">
        <f t="shared" si="0"/>
        <v>116535.74569646019</v>
      </c>
      <c r="S54" s="16"/>
      <c r="T54" s="36"/>
      <c r="U54" s="37"/>
      <c r="V54" s="37"/>
      <c r="W54" s="16"/>
      <c r="X54" s="16"/>
      <c r="Y54" s="17"/>
      <c r="Z54" s="17"/>
      <c r="AA54" s="18"/>
    </row>
    <row r="55" spans="2:27" x14ac:dyDescent="0.25">
      <c r="B55" s="19">
        <v>48</v>
      </c>
      <c r="C55" s="25" t="s">
        <v>65</v>
      </c>
      <c r="D55" s="21">
        <v>155503.78399260357</v>
      </c>
      <c r="E55" s="22">
        <v>0</v>
      </c>
      <c r="F55" s="22">
        <v>45794.682736141272</v>
      </c>
      <c r="G55" s="22">
        <v>3104.2592626447463</v>
      </c>
      <c r="H55" s="22">
        <v>2994.1920936301804</v>
      </c>
      <c r="I55" s="22">
        <v>19645.779752685103</v>
      </c>
      <c r="J55" s="22">
        <v>0</v>
      </c>
      <c r="K55" s="22">
        <v>1213.8358185554516</v>
      </c>
      <c r="L55" s="22">
        <v>5028.3551903173229</v>
      </c>
      <c r="M55" s="22">
        <v>8244.5100126504567</v>
      </c>
      <c r="N55" s="13">
        <v>0</v>
      </c>
      <c r="O55" s="14">
        <v>45123.665726026033</v>
      </c>
      <c r="P55" s="14">
        <v>4159.7335999999996</v>
      </c>
      <c r="Q55" s="14"/>
      <c r="R55" s="15">
        <f t="shared" si="0"/>
        <v>290812.7981852541</v>
      </c>
      <c r="S55" s="16"/>
      <c r="T55" s="36"/>
      <c r="U55" s="37"/>
      <c r="V55" s="37"/>
      <c r="W55" s="16"/>
      <c r="X55" s="16"/>
      <c r="Y55" s="17"/>
      <c r="Z55" s="17"/>
      <c r="AA55" s="18"/>
    </row>
    <row r="56" spans="2:27" x14ac:dyDescent="0.25">
      <c r="B56" s="19">
        <v>49</v>
      </c>
      <c r="C56" s="25" t="s">
        <v>66</v>
      </c>
      <c r="D56" s="21">
        <v>205765.28612702899</v>
      </c>
      <c r="E56" s="22">
        <v>0</v>
      </c>
      <c r="F56" s="22">
        <v>48324.805967204731</v>
      </c>
      <c r="G56" s="22">
        <v>7563.5284922903311</v>
      </c>
      <c r="H56" s="22">
        <v>3037.087065181136</v>
      </c>
      <c r="I56" s="22">
        <v>19011.005588061973</v>
      </c>
      <c r="J56" s="22">
        <v>0</v>
      </c>
      <c r="K56" s="22">
        <v>1790.5732345290357</v>
      </c>
      <c r="L56" s="22">
        <v>0</v>
      </c>
      <c r="M56" s="22">
        <v>11604.592948067237</v>
      </c>
      <c r="N56" s="13">
        <v>0</v>
      </c>
      <c r="O56" s="14">
        <v>37781.186327730546</v>
      </c>
      <c r="P56" s="14">
        <f>17295.0383238233-2295</f>
        <v>15000.038323823301</v>
      </c>
      <c r="Q56" s="14"/>
      <c r="R56" s="15">
        <f t="shared" si="0"/>
        <v>349878.10407391732</v>
      </c>
      <c r="S56" s="16"/>
      <c r="T56" s="36"/>
      <c r="U56" s="37"/>
      <c r="V56" s="37"/>
      <c r="W56" s="16"/>
      <c r="X56" s="16"/>
      <c r="Y56" s="17"/>
      <c r="Z56" s="17"/>
      <c r="AA56" s="18"/>
    </row>
    <row r="57" spans="2:27" x14ac:dyDescent="0.25">
      <c r="B57" s="19">
        <v>50</v>
      </c>
      <c r="C57" s="25" t="s">
        <v>67</v>
      </c>
      <c r="D57" s="21">
        <v>205349.21640880822</v>
      </c>
      <c r="E57" s="22">
        <v>20288.603000552106</v>
      </c>
      <c r="F57" s="22">
        <v>68003.738195156024</v>
      </c>
      <c r="G57" s="22">
        <v>16564.481756528337</v>
      </c>
      <c r="H57" s="22">
        <v>4538.0360760635531</v>
      </c>
      <c r="I57" s="22">
        <v>26181.605730047973</v>
      </c>
      <c r="J57" s="22">
        <v>0</v>
      </c>
      <c r="K57" s="22">
        <v>3202.0409725687832</v>
      </c>
      <c r="L57" s="22">
        <v>0</v>
      </c>
      <c r="M57" s="22">
        <v>7305.2904669405243</v>
      </c>
      <c r="N57" s="13">
        <v>0</v>
      </c>
      <c r="O57" s="14">
        <v>51324.392534913844</v>
      </c>
      <c r="P57" s="14">
        <v>45200.5296070474</v>
      </c>
      <c r="Q57" s="14"/>
      <c r="R57" s="15">
        <f t="shared" si="0"/>
        <v>447957.93474862672</v>
      </c>
      <c r="S57" s="16"/>
      <c r="T57" s="36"/>
      <c r="U57" s="37"/>
      <c r="V57" s="37"/>
      <c r="W57" s="16"/>
      <c r="X57" s="16"/>
      <c r="Y57" s="17"/>
      <c r="Z57" s="17"/>
      <c r="AA57" s="18"/>
    </row>
    <row r="58" spans="2:27" x14ac:dyDescent="0.25">
      <c r="B58" s="19">
        <v>51</v>
      </c>
      <c r="C58" s="25" t="s">
        <v>68</v>
      </c>
      <c r="D58" s="21">
        <v>240270.82969728744</v>
      </c>
      <c r="E58" s="22">
        <v>0</v>
      </c>
      <c r="F58" s="22">
        <v>41197.252842625836</v>
      </c>
      <c r="G58" s="22">
        <v>5652.9070283904693</v>
      </c>
      <c r="H58" s="22">
        <v>11858.902890550071</v>
      </c>
      <c r="I58" s="22">
        <v>21797.494729227859</v>
      </c>
      <c r="J58" s="22">
        <v>0</v>
      </c>
      <c r="K58" s="22">
        <v>5697.9531717969894</v>
      </c>
      <c r="L58" s="22">
        <v>3490.0448696975186</v>
      </c>
      <c r="M58" s="22">
        <v>18172.7209573904</v>
      </c>
      <c r="N58" s="13">
        <v>0</v>
      </c>
      <c r="O58" s="14">
        <v>37781.896145922707</v>
      </c>
      <c r="P58" s="14">
        <v>0</v>
      </c>
      <c r="Q58" s="14"/>
      <c r="R58" s="15">
        <f t="shared" si="0"/>
        <v>385920.00233288924</v>
      </c>
      <c r="S58" s="16"/>
      <c r="T58" s="36"/>
      <c r="U58" s="37"/>
      <c r="V58" s="37"/>
      <c r="W58" s="16"/>
      <c r="X58" s="16"/>
      <c r="Y58" s="17"/>
      <c r="Z58" s="17"/>
      <c r="AA58" s="18"/>
    </row>
    <row r="59" spans="2:27" x14ac:dyDescent="0.25">
      <c r="B59" s="19">
        <v>52</v>
      </c>
      <c r="C59" s="25" t="s">
        <v>69</v>
      </c>
      <c r="D59" s="21">
        <v>205672.22558205598</v>
      </c>
      <c r="E59" s="22">
        <v>0</v>
      </c>
      <c r="F59" s="22">
        <v>57151.356285438669</v>
      </c>
      <c r="G59" s="22">
        <v>8282.817118537123</v>
      </c>
      <c r="H59" s="22">
        <v>3833.1673543613624</v>
      </c>
      <c r="I59" s="22">
        <v>24390.293029418939</v>
      </c>
      <c r="J59" s="22">
        <v>0</v>
      </c>
      <c r="K59" s="22">
        <v>1099.6242632565618</v>
      </c>
      <c r="L59" s="22">
        <v>60.643491729705218</v>
      </c>
      <c r="M59" s="22">
        <v>7305.2904669405243</v>
      </c>
      <c r="N59" s="13">
        <v>0</v>
      </c>
      <c r="O59" s="14">
        <v>36205.506064351561</v>
      </c>
      <c r="P59" s="14">
        <v>22494.160273929694</v>
      </c>
      <c r="Q59" s="14"/>
      <c r="R59" s="15">
        <f t="shared" si="0"/>
        <v>366495.0839300201</v>
      </c>
      <c r="S59" s="16"/>
      <c r="T59" s="36"/>
      <c r="U59" s="37"/>
      <c r="V59" s="37"/>
      <c r="W59" s="16"/>
      <c r="X59" s="16"/>
      <c r="Y59" s="17"/>
      <c r="Z59" s="17"/>
      <c r="AA59" s="18"/>
    </row>
    <row r="60" spans="2:27" x14ac:dyDescent="0.25">
      <c r="B60" s="19">
        <v>53</v>
      </c>
      <c r="C60" s="25" t="s">
        <v>70</v>
      </c>
      <c r="D60" s="21">
        <v>938456.4462772652</v>
      </c>
      <c r="E60" s="22">
        <v>63929.924079630953</v>
      </c>
      <c r="F60" s="22">
        <v>199467.59112029272</v>
      </c>
      <c r="G60" s="22">
        <v>67532.827149259174</v>
      </c>
      <c r="H60" s="22">
        <v>31883.822235001462</v>
      </c>
      <c r="I60" s="22">
        <v>67343.421648561212</v>
      </c>
      <c r="J60" s="22">
        <v>44503.041627601197</v>
      </c>
      <c r="K60" s="22">
        <v>14083.883394873512</v>
      </c>
      <c r="L60" s="22">
        <v>23783.669942327288</v>
      </c>
      <c r="M60" s="22">
        <v>33256.669811692402</v>
      </c>
      <c r="N60" s="13">
        <v>0</v>
      </c>
      <c r="O60" s="14">
        <v>100718.54063591812</v>
      </c>
      <c r="P60" s="14">
        <v>16976.72473504128</v>
      </c>
      <c r="Q60" s="14"/>
      <c r="R60" s="15">
        <f t="shared" si="0"/>
        <v>1601936.5626574645</v>
      </c>
      <c r="S60" s="16"/>
      <c r="T60" s="36"/>
      <c r="U60" s="37"/>
      <c r="V60" s="37"/>
      <c r="W60" s="16"/>
      <c r="X60" s="16"/>
      <c r="Y60" s="17"/>
      <c r="Z60" s="17"/>
      <c r="AA60" s="18"/>
    </row>
    <row r="61" spans="2:27" x14ac:dyDescent="0.25">
      <c r="B61" s="19">
        <v>54</v>
      </c>
      <c r="C61" s="25" t="s">
        <v>71</v>
      </c>
      <c r="D61" s="21">
        <v>172599.06145477365</v>
      </c>
      <c r="E61" s="22">
        <v>12235.987623640127</v>
      </c>
      <c r="F61" s="22">
        <v>53368.331517443163</v>
      </c>
      <c r="G61" s="22">
        <v>14351.41318462341</v>
      </c>
      <c r="H61" s="22">
        <v>11412.227845591986</v>
      </c>
      <c r="I61" s="22">
        <v>25747.474424167791</v>
      </c>
      <c r="J61" s="22">
        <v>0</v>
      </c>
      <c r="K61" s="22">
        <v>13645.1304863838</v>
      </c>
      <c r="L61" s="22">
        <v>16055.533255860195</v>
      </c>
      <c r="M61" s="22">
        <v>16995.923253533139</v>
      </c>
      <c r="N61" s="13">
        <v>0</v>
      </c>
      <c r="O61" s="14">
        <v>36531.391372598475</v>
      </c>
      <c r="P61" s="14">
        <v>0</v>
      </c>
      <c r="Q61" s="14"/>
      <c r="R61" s="15">
        <f t="shared" si="0"/>
        <v>372942.47441861569</v>
      </c>
      <c r="S61" s="16"/>
      <c r="T61" s="36"/>
      <c r="U61" s="37"/>
      <c r="V61" s="37"/>
      <c r="W61" s="16"/>
      <c r="X61" s="16"/>
      <c r="Y61" s="17"/>
      <c r="Z61" s="17"/>
      <c r="AA61" s="18"/>
    </row>
    <row r="62" spans="2:27" x14ac:dyDescent="0.25">
      <c r="B62" s="19">
        <v>55</v>
      </c>
      <c r="C62" s="25" t="s">
        <v>72</v>
      </c>
      <c r="D62" s="21">
        <v>129122.7009483037</v>
      </c>
      <c r="E62" s="22">
        <v>7430.7617147612091</v>
      </c>
      <c r="F62" s="22">
        <v>49979.477973694775</v>
      </c>
      <c r="G62" s="22">
        <v>10193.438582436984</v>
      </c>
      <c r="H62" s="22">
        <v>4528.3864942190712</v>
      </c>
      <c r="I62" s="22">
        <v>20233.762127516897</v>
      </c>
      <c r="J62" s="22">
        <v>0</v>
      </c>
      <c r="K62" s="22">
        <v>6372.8077373641345</v>
      </c>
      <c r="L62" s="22">
        <v>7822.4483643544399</v>
      </c>
      <c r="M62" s="22">
        <v>3332.6697269429687</v>
      </c>
      <c r="N62" s="13">
        <v>0</v>
      </c>
      <c r="O62" s="14">
        <v>26068.893340996434</v>
      </c>
      <c r="P62" s="14">
        <v>16976.72473504128</v>
      </c>
      <c r="Q62" s="14"/>
      <c r="R62" s="15">
        <f t="shared" si="0"/>
        <v>282062.07174563187</v>
      </c>
      <c r="S62" s="16"/>
      <c r="T62" s="36"/>
      <c r="U62" s="37"/>
      <c r="V62" s="37"/>
      <c r="W62" s="16"/>
      <c r="X62" s="16"/>
      <c r="Y62" s="17"/>
      <c r="Z62" s="17"/>
      <c r="AA62" s="18"/>
    </row>
    <row r="63" spans="2:27" x14ac:dyDescent="0.25">
      <c r="B63" s="19">
        <v>56</v>
      </c>
      <c r="C63" s="25" t="s">
        <v>73</v>
      </c>
      <c r="D63" s="21">
        <v>3917684.1832343345</v>
      </c>
      <c r="E63" s="22">
        <v>99284.642540708664</v>
      </c>
      <c r="F63" s="22">
        <v>923421.58759523055</v>
      </c>
      <c r="G63" s="22">
        <v>330017.03996851272</v>
      </c>
      <c r="H63" s="22">
        <v>112659.79072863575</v>
      </c>
      <c r="I63" s="22">
        <v>274795.41037032846</v>
      </c>
      <c r="J63" s="22">
        <v>0</v>
      </c>
      <c r="K63" s="22">
        <v>12265.758716858118</v>
      </c>
      <c r="L63" s="22">
        <v>25125.007122417981</v>
      </c>
      <c r="M63" s="22">
        <v>24803.693900302951</v>
      </c>
      <c r="N63" s="22">
        <v>33953.44947008256</v>
      </c>
      <c r="O63" s="14">
        <v>297049.51016393403</v>
      </c>
      <c r="P63" s="14">
        <v>0</v>
      </c>
      <c r="Q63" s="14"/>
      <c r="R63" s="15">
        <f t="shared" si="0"/>
        <v>6051060.0738113467</v>
      </c>
      <c r="S63" s="16"/>
      <c r="T63" s="36"/>
      <c r="U63" s="37"/>
      <c r="V63" s="37"/>
      <c r="W63" s="16"/>
      <c r="X63" s="16"/>
      <c r="Y63" s="17"/>
      <c r="Z63" s="17"/>
      <c r="AA63" s="18"/>
    </row>
    <row r="64" spans="2:27" x14ac:dyDescent="0.25">
      <c r="B64" s="19">
        <v>57</v>
      </c>
      <c r="C64" s="25" t="s">
        <v>74</v>
      </c>
      <c r="D64" s="21">
        <v>286462.85169272835</v>
      </c>
      <c r="E64" s="22">
        <v>0</v>
      </c>
      <c r="F64" s="26">
        <v>64200.98079033992</v>
      </c>
      <c r="G64" s="26">
        <v>14652.707812082568</v>
      </c>
      <c r="H64" s="22">
        <v>4579.3967306580444</v>
      </c>
      <c r="I64" s="22">
        <v>23504.243319418067</v>
      </c>
      <c r="J64" s="22">
        <v>0</v>
      </c>
      <c r="K64" s="22">
        <v>18236.642519088444</v>
      </c>
      <c r="L64" s="22">
        <v>11067.551119534901</v>
      </c>
      <c r="M64" s="22">
        <v>3864.929001897965</v>
      </c>
      <c r="N64" s="22">
        <v>0</v>
      </c>
      <c r="O64" s="14">
        <v>35863.828413291652</v>
      </c>
      <c r="P64" s="14">
        <v>0</v>
      </c>
      <c r="Q64" s="14"/>
      <c r="R64" s="15">
        <f t="shared" si="0"/>
        <v>462433.13139903988</v>
      </c>
      <c r="S64" s="16"/>
      <c r="T64" s="36"/>
      <c r="U64" s="37"/>
      <c r="V64" s="37"/>
      <c r="W64" s="16"/>
      <c r="X64" s="16"/>
      <c r="Y64" s="17"/>
      <c r="Z64" s="17"/>
      <c r="AA64" s="18"/>
    </row>
    <row r="65" spans="2:27" x14ac:dyDescent="0.25">
      <c r="B65" s="19">
        <v>58</v>
      </c>
      <c r="C65" s="25" t="s">
        <v>75</v>
      </c>
      <c r="D65" s="21">
        <v>208607.60869103658</v>
      </c>
      <c r="E65" s="22">
        <v>0</v>
      </c>
      <c r="F65" s="22">
        <v>71513.883183799713</v>
      </c>
      <c r="G65" s="22">
        <v>555.61149689902379</v>
      </c>
      <c r="H65" s="22">
        <v>1995.848406278817</v>
      </c>
      <c r="I65" s="22">
        <v>19786.84067815691</v>
      </c>
      <c r="J65" s="22">
        <v>0</v>
      </c>
      <c r="K65" s="22">
        <v>1080.2945729208523</v>
      </c>
      <c r="L65" s="22">
        <v>4782.9375815974663</v>
      </c>
      <c r="M65" s="22">
        <v>21762.623983313359</v>
      </c>
      <c r="N65" s="22">
        <v>0</v>
      </c>
      <c r="O65" s="14">
        <v>39082.969349644445</v>
      </c>
      <c r="P65" s="14">
        <v>0</v>
      </c>
      <c r="Q65" s="14"/>
      <c r="R65" s="15">
        <f t="shared" si="0"/>
        <v>369168.61794364714</v>
      </c>
      <c r="S65" s="16"/>
      <c r="T65" s="36"/>
      <c r="U65" s="37"/>
      <c r="V65" s="37"/>
      <c r="W65" s="16"/>
      <c r="X65" s="16"/>
      <c r="Y65" s="17"/>
      <c r="Z65" s="17"/>
      <c r="AA65" s="18"/>
    </row>
    <row r="66" spans="2:27" x14ac:dyDescent="0.25">
      <c r="B66" s="19">
        <v>59</v>
      </c>
      <c r="C66" s="25" t="s">
        <v>76</v>
      </c>
      <c r="D66" s="21">
        <v>314116.61886284337</v>
      </c>
      <c r="E66" s="22">
        <v>9630.2850364552542</v>
      </c>
      <c r="F66" s="22">
        <v>60250.05260910614</v>
      </c>
      <c r="G66" s="22">
        <v>1111.2229937980476</v>
      </c>
      <c r="H66" s="22">
        <v>3015.0599176279425</v>
      </c>
      <c r="I66" s="22">
        <v>19011.005588061973</v>
      </c>
      <c r="J66" s="22">
        <v>21175.917598253742</v>
      </c>
      <c r="K66" s="22">
        <v>8221.6268149874577</v>
      </c>
      <c r="L66" s="22">
        <v>7246.2372970569595</v>
      </c>
      <c r="M66" s="22">
        <v>14422.251585197058</v>
      </c>
      <c r="N66" s="22">
        <v>0</v>
      </c>
      <c r="O66" s="14">
        <v>58473.159473332678</v>
      </c>
      <c r="P66" s="14">
        <v>2334.299651068176</v>
      </c>
      <c r="Q66" s="14"/>
      <c r="R66" s="15">
        <f t="shared" si="0"/>
        <v>519007.73742778879</v>
      </c>
      <c r="S66" s="16"/>
      <c r="T66" s="36"/>
      <c r="U66" s="37"/>
      <c r="V66" s="37"/>
      <c r="W66" s="16"/>
      <c r="X66" s="16"/>
      <c r="Y66" s="17"/>
      <c r="Z66" s="17"/>
      <c r="AA66" s="18"/>
    </row>
    <row r="67" spans="2:27" x14ac:dyDescent="0.25">
      <c r="B67" s="19">
        <v>60</v>
      </c>
      <c r="C67" s="25" t="s">
        <v>77</v>
      </c>
      <c r="D67" s="21">
        <v>801064.50023530598</v>
      </c>
      <c r="E67" s="22">
        <v>28456.912259629378</v>
      </c>
      <c r="F67" s="22">
        <v>309200.16029244947</v>
      </c>
      <c r="G67" s="22">
        <v>83459.28260394164</v>
      </c>
      <c r="H67" s="22">
        <v>40503.252587194496</v>
      </c>
      <c r="I67" s="22">
        <v>63762.833120490097</v>
      </c>
      <c r="J67" s="22">
        <v>0</v>
      </c>
      <c r="K67" s="22">
        <v>7302.2486720940306</v>
      </c>
      <c r="L67" s="22">
        <v>3448.5743834446439</v>
      </c>
      <c r="M67" s="22">
        <v>46678.681060915449</v>
      </c>
      <c r="N67" s="22">
        <v>0</v>
      </c>
      <c r="O67" s="14">
        <v>76694.657141105825</v>
      </c>
      <c r="P67" s="14">
        <v>0</v>
      </c>
      <c r="Q67" s="14"/>
      <c r="R67" s="15">
        <f t="shared" si="0"/>
        <v>1460571.1023565708</v>
      </c>
      <c r="S67" s="16"/>
      <c r="T67" s="36"/>
      <c r="U67" s="37"/>
      <c r="V67" s="37"/>
      <c r="W67" s="16"/>
      <c r="X67" s="16"/>
      <c r="Y67" s="17"/>
      <c r="Z67" s="17"/>
      <c r="AA67" s="18"/>
    </row>
    <row r="68" spans="2:27" ht="15.75" thickBot="1" x14ac:dyDescent="0.3">
      <c r="B68" s="27">
        <v>61</v>
      </c>
      <c r="C68" s="25" t="s">
        <v>78</v>
      </c>
      <c r="D68" s="21">
        <v>188287.83296789034</v>
      </c>
      <c r="E68" s="22">
        <v>0</v>
      </c>
      <c r="F68" s="22">
        <v>65756.860550282319</v>
      </c>
      <c r="G68" s="22">
        <v>3104.2592626447463</v>
      </c>
      <c r="H68" s="22">
        <v>6310.1350361441409</v>
      </c>
      <c r="I68" s="22">
        <v>19011.005588061973</v>
      </c>
      <c r="J68" s="22">
        <v>0</v>
      </c>
      <c r="K68" s="22">
        <v>1095.82996527828</v>
      </c>
      <c r="L68" s="22">
        <v>620.16298101755206</v>
      </c>
      <c r="M68" s="22">
        <v>11604.592948067237</v>
      </c>
      <c r="N68" s="22">
        <v>0</v>
      </c>
      <c r="O68" s="14">
        <v>60836.590863136531</v>
      </c>
      <c r="P68" s="14">
        <v>25571.191632155929</v>
      </c>
      <c r="Q68" s="14"/>
      <c r="R68" s="15">
        <f t="shared" si="0"/>
        <v>382198.46179467899</v>
      </c>
      <c r="S68" s="16"/>
      <c r="T68" s="36"/>
      <c r="U68" s="37"/>
      <c r="V68" s="37"/>
      <c r="W68" s="16"/>
      <c r="X68" s="16"/>
      <c r="Y68" s="17"/>
      <c r="Z68" s="17"/>
      <c r="AA68" s="18"/>
    </row>
    <row r="69" spans="2:27" ht="15.75" thickBot="1" x14ac:dyDescent="0.3">
      <c r="B69" s="66" t="s">
        <v>5</v>
      </c>
      <c r="C69" s="67"/>
      <c r="D69" s="28">
        <f>SUM(D8:D68)</f>
        <v>23815310.718057375</v>
      </c>
      <c r="E69" s="28">
        <f>SUM(E8:E68)</f>
        <v>573654.02750893391</v>
      </c>
      <c r="F69" s="28">
        <f>SUM(F8:F68)</f>
        <v>6747796.7052144269</v>
      </c>
      <c r="G69" s="28">
        <f t="shared" ref="G69:P69" si="1">SUM(G8:G68)</f>
        <v>1427784.039032781</v>
      </c>
      <c r="H69" s="28">
        <f t="shared" si="1"/>
        <v>634008.00166380219</v>
      </c>
      <c r="I69" s="28">
        <f t="shared" si="1"/>
        <v>2109676.6023640051</v>
      </c>
      <c r="J69" s="28">
        <f t="shared" si="1"/>
        <v>149544.07567751844</v>
      </c>
      <c r="K69" s="28">
        <f t="shared" si="1"/>
        <v>490270.96965899103</v>
      </c>
      <c r="L69" s="28">
        <f t="shared" si="1"/>
        <v>666905.07347592874</v>
      </c>
      <c r="M69" s="28">
        <f t="shared" si="1"/>
        <v>1078729.3909875606</v>
      </c>
      <c r="N69" s="28">
        <f t="shared" si="1"/>
        <v>33953.44947008256</v>
      </c>
      <c r="O69" s="28">
        <f t="shared" si="1"/>
        <v>3421999.6630912898</v>
      </c>
      <c r="P69" s="28">
        <f t="shared" si="1"/>
        <v>819686.77875805588</v>
      </c>
      <c r="Q69" s="28">
        <f>SUM(Q8:Q68)</f>
        <v>50000</v>
      </c>
      <c r="R69" s="28">
        <f>SUM(R8:R68)</f>
        <v>42019319.49496074</v>
      </c>
      <c r="S69" s="29"/>
      <c r="T69" s="38"/>
      <c r="U69" s="38"/>
      <c r="V69" s="38"/>
      <c r="W69" s="16"/>
      <c r="X69" s="16"/>
    </row>
    <row r="70" spans="2:27" x14ac:dyDescent="0.25">
      <c r="F70" s="16"/>
      <c r="G70" s="16"/>
      <c r="K70" s="16"/>
      <c r="M70" s="16"/>
      <c r="T70" s="34"/>
      <c r="U70" s="39"/>
      <c r="V70" s="34"/>
    </row>
    <row r="71" spans="2:27" x14ac:dyDescent="0.25">
      <c r="D71" s="16"/>
      <c r="J71" s="16"/>
      <c r="Q71" s="16"/>
      <c r="S71" s="16"/>
      <c r="T71" s="34"/>
      <c r="U71" s="39"/>
      <c r="V71" s="34"/>
    </row>
    <row r="72" spans="2:27" x14ac:dyDescent="0.25">
      <c r="D72" s="16"/>
      <c r="E72" s="16"/>
      <c r="F72" s="16"/>
      <c r="J72" s="32"/>
      <c r="L72" s="16"/>
      <c r="M72" s="16"/>
      <c r="R72" s="16"/>
      <c r="T72" s="40"/>
      <c r="U72" s="37"/>
      <c r="V72" s="37"/>
    </row>
    <row r="73" spans="2:27" x14ac:dyDescent="0.25">
      <c r="D73" s="16"/>
      <c r="J73" s="16"/>
      <c r="R73" s="16"/>
      <c r="S73" s="16"/>
      <c r="T73" s="40"/>
      <c r="U73" s="37"/>
      <c r="V73" s="34"/>
    </row>
    <row r="74" spans="2:27" x14ac:dyDescent="0.25">
      <c r="D74" s="16"/>
      <c r="L74" s="16"/>
      <c r="P74" s="16"/>
      <c r="Q74" s="16"/>
      <c r="R74" s="16"/>
      <c r="T74" s="40"/>
      <c r="U74" s="37"/>
      <c r="V74" s="34"/>
    </row>
    <row r="75" spans="2:27" x14ac:dyDescent="0.25">
      <c r="D75" s="16"/>
      <c r="F75" s="16"/>
      <c r="L75" s="16"/>
      <c r="R75" s="16"/>
      <c r="S75" s="16"/>
      <c r="T75" s="40"/>
      <c r="U75" s="37"/>
      <c r="V75" s="41"/>
    </row>
    <row r="76" spans="2:27" x14ac:dyDescent="0.25">
      <c r="D76" s="16"/>
      <c r="F76" s="30"/>
      <c r="T76" s="40"/>
      <c r="U76" s="37"/>
      <c r="V76" s="41"/>
    </row>
    <row r="77" spans="2:27" ht="18.75" customHeight="1" x14ac:dyDescent="0.25">
      <c r="C77" s="31"/>
      <c r="D77" s="16"/>
      <c r="F77" s="16"/>
      <c r="R77" s="33"/>
      <c r="S77" s="16"/>
      <c r="T77" s="16"/>
      <c r="U77" s="16"/>
    </row>
    <row r="78" spans="2:27" x14ac:dyDescent="0.25">
      <c r="U78" s="16"/>
    </row>
    <row r="79" spans="2:27" x14ac:dyDescent="0.25">
      <c r="U79" s="16"/>
    </row>
    <row r="80" spans="2:27" x14ac:dyDescent="0.25">
      <c r="D80" s="16"/>
      <c r="F80" s="16"/>
      <c r="G80" s="16"/>
      <c r="H80" s="16"/>
      <c r="I80" s="16"/>
      <c r="K80" s="16"/>
      <c r="M80" s="16"/>
      <c r="R80" s="16"/>
      <c r="U80" s="16"/>
    </row>
    <row r="81" spans="6:21" x14ac:dyDescent="0.25">
      <c r="U81" s="16"/>
    </row>
    <row r="82" spans="6:21" x14ac:dyDescent="0.25"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U82" s="16"/>
    </row>
    <row r="83" spans="6:21" x14ac:dyDescent="0.25">
      <c r="U83" s="16"/>
    </row>
    <row r="84" spans="6:21" x14ac:dyDescent="0.25"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U84" s="16"/>
    </row>
    <row r="85" spans="6:21" x14ac:dyDescent="0.25">
      <c r="U85" s="16"/>
    </row>
    <row r="86" spans="6:21" x14ac:dyDescent="0.25">
      <c r="U86" s="16"/>
    </row>
    <row r="87" spans="6:21" x14ac:dyDescent="0.25">
      <c r="U87" s="16"/>
    </row>
    <row r="88" spans="6:21" x14ac:dyDescent="0.25">
      <c r="U88" s="16"/>
    </row>
    <row r="89" spans="6:21" x14ac:dyDescent="0.25">
      <c r="U89" s="16"/>
    </row>
    <row r="90" spans="6:21" x14ac:dyDescent="0.25">
      <c r="U90" s="16"/>
    </row>
    <row r="91" spans="6:21" x14ac:dyDescent="0.25">
      <c r="U91" s="16"/>
    </row>
    <row r="92" spans="6:21" x14ac:dyDescent="0.25">
      <c r="U92" s="16"/>
    </row>
    <row r="93" spans="6:21" x14ac:dyDescent="0.25">
      <c r="U93" s="16"/>
    </row>
    <row r="94" spans="6:21" x14ac:dyDescent="0.25">
      <c r="U94" s="16"/>
    </row>
  </sheetData>
  <mergeCells count="22">
    <mergeCell ref="E5:Q5"/>
    <mergeCell ref="B69:C69"/>
    <mergeCell ref="I6:I7"/>
    <mergeCell ref="J6:J7"/>
    <mergeCell ref="K6:K7"/>
    <mergeCell ref="L6:L7"/>
    <mergeCell ref="T6:T7"/>
    <mergeCell ref="U6:U7"/>
    <mergeCell ref="A2:R2"/>
    <mergeCell ref="L4:R4"/>
    <mergeCell ref="B5:B7"/>
    <mergeCell ref="C5:C7"/>
    <mergeCell ref="D5:D7"/>
    <mergeCell ref="R5:R7"/>
    <mergeCell ref="E6:E7"/>
    <mergeCell ref="F6:G6"/>
    <mergeCell ref="H6:H7"/>
    <mergeCell ref="O6:O7"/>
    <mergeCell ref="P6:P7"/>
    <mergeCell ref="M6:M7"/>
    <mergeCell ref="N6:N7"/>
    <mergeCell ref="Q6:Q7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 Brahimi</dc:creator>
  <cp:lastModifiedBy>Alma Kondakciu</cp:lastModifiedBy>
  <cp:lastPrinted>2024-12-06T14:13:20Z</cp:lastPrinted>
  <dcterms:created xsi:type="dcterms:W3CDTF">2023-10-18T07:43:25Z</dcterms:created>
  <dcterms:modified xsi:type="dcterms:W3CDTF">2024-12-06T14:14:31Z</dcterms:modified>
</cp:coreProperties>
</file>